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ozpočty\Tišnov\Slepy\"/>
    </mc:Choice>
  </mc:AlternateContent>
  <xr:revisionPtr revIDLastSave="0" documentId="8_{20069BAB-09BF-4D6A-8479-328660DD505A}" xr6:coauthVersionLast="47" xr6:coauthVersionMax="47" xr10:uidLastSave="{00000000-0000-0000-0000-000000000000}"/>
  <bookViews>
    <workbookView xWindow="2280" yWindow="2280" windowWidth="19200" windowHeight="997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Pol'!$A$1:$Y$213</definedName>
    <definedName name="_xlnm.Print_Area" localSheetId="4">'01 2 Pol'!$A$1:$Y$61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3" i="1" s="1"/>
  <c r="J61" i="1" s="1"/>
  <c r="I61" i="1"/>
  <c r="I60" i="1"/>
  <c r="I59" i="1"/>
  <c r="I58" i="1"/>
  <c r="I57" i="1"/>
  <c r="I56" i="1"/>
  <c r="I55" i="1"/>
  <c r="G43" i="1"/>
  <c r="F43" i="1"/>
  <c r="G42" i="1"/>
  <c r="F42" i="1"/>
  <c r="I42" i="1" s="1"/>
  <c r="G41" i="1"/>
  <c r="F41" i="1"/>
  <c r="I41" i="1" s="1"/>
  <c r="G39" i="1"/>
  <c r="F39" i="1"/>
  <c r="G60" i="13"/>
  <c r="BA41" i="13"/>
  <c r="BA28" i="13"/>
  <c r="BA19" i="13"/>
  <c r="G9" i="13"/>
  <c r="I9" i="13"/>
  <c r="K9" i="13"/>
  <c r="K8" i="13" s="1"/>
  <c r="M9" i="13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G8" i="13" s="1"/>
  <c r="I14" i="13"/>
  <c r="I8" i="13" s="1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O8" i="13" s="1"/>
  <c r="Q18" i="13"/>
  <c r="V18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7" i="13"/>
  <c r="G26" i="13" s="1"/>
  <c r="I27" i="13"/>
  <c r="I26" i="13" s="1"/>
  <c r="K27" i="13"/>
  <c r="M27" i="13"/>
  <c r="M26" i="13" s="1"/>
  <c r="O27" i="13"/>
  <c r="O26" i="13" s="1"/>
  <c r="Q27" i="13"/>
  <c r="Q26" i="13" s="1"/>
  <c r="V27" i="13"/>
  <c r="V26" i="13" s="1"/>
  <c r="G30" i="13"/>
  <c r="I30" i="13"/>
  <c r="K30" i="13"/>
  <c r="K26" i="13" s="1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O33" i="13"/>
  <c r="Q33" i="13"/>
  <c r="G34" i="13"/>
  <c r="M34" i="13" s="1"/>
  <c r="M33" i="13" s="1"/>
  <c r="I34" i="13"/>
  <c r="I33" i="13" s="1"/>
  <c r="K34" i="13"/>
  <c r="K33" i="13" s="1"/>
  <c r="O34" i="13"/>
  <c r="Q34" i="13"/>
  <c r="V34" i="13"/>
  <c r="V33" i="13" s="1"/>
  <c r="G35" i="13"/>
  <c r="M35" i="13" s="1"/>
  <c r="I35" i="13"/>
  <c r="K35" i="13"/>
  <c r="O35" i="13"/>
  <c r="Q35" i="13"/>
  <c r="V35" i="13"/>
  <c r="G36" i="13"/>
  <c r="G37" i="13"/>
  <c r="M37" i="13" s="1"/>
  <c r="I37" i="13"/>
  <c r="I36" i="13" s="1"/>
  <c r="K37" i="13"/>
  <c r="K36" i="13" s="1"/>
  <c r="O37" i="13"/>
  <c r="O36" i="13" s="1"/>
  <c r="Q37" i="13"/>
  <c r="Q36" i="13" s="1"/>
  <c r="V37" i="13"/>
  <c r="V36" i="13" s="1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I47" i="13"/>
  <c r="O47" i="13"/>
  <c r="G48" i="13"/>
  <c r="I48" i="13"/>
  <c r="K48" i="13"/>
  <c r="K47" i="13" s="1"/>
  <c r="M48" i="13"/>
  <c r="O48" i="13"/>
  <c r="Q48" i="13"/>
  <c r="Q47" i="13" s="1"/>
  <c r="V48" i="13"/>
  <c r="V47" i="13" s="1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6" i="13"/>
  <c r="I56" i="13"/>
  <c r="G57" i="13"/>
  <c r="M57" i="13" s="1"/>
  <c r="M56" i="13" s="1"/>
  <c r="I57" i="13"/>
  <c r="K57" i="13"/>
  <c r="K56" i="13" s="1"/>
  <c r="O57" i="13"/>
  <c r="O56" i="13" s="1"/>
  <c r="Q57" i="13"/>
  <c r="Q56" i="13" s="1"/>
  <c r="V57" i="13"/>
  <c r="V56" i="13" s="1"/>
  <c r="G58" i="13"/>
  <c r="I58" i="13"/>
  <c r="K58" i="13"/>
  <c r="M58" i="13"/>
  <c r="O58" i="13"/>
  <c r="Q58" i="13"/>
  <c r="V58" i="13"/>
  <c r="AE60" i="13"/>
  <c r="G212" i="12"/>
  <c r="BA117" i="12"/>
  <c r="BA100" i="12"/>
  <c r="BA81" i="12"/>
  <c r="BA23" i="12"/>
  <c r="BA21" i="12"/>
  <c r="BA19" i="12"/>
  <c r="BA17" i="12"/>
  <c r="G8" i="12"/>
  <c r="G9" i="12"/>
  <c r="M9" i="12" s="1"/>
  <c r="I9" i="12"/>
  <c r="I8" i="12" s="1"/>
  <c r="K9" i="12"/>
  <c r="O9" i="12"/>
  <c r="O8" i="12" s="1"/>
  <c r="Q9" i="12"/>
  <c r="Q8" i="12" s="1"/>
  <c r="V9" i="12"/>
  <c r="G10" i="12"/>
  <c r="M10" i="12" s="1"/>
  <c r="I10" i="12"/>
  <c r="K10" i="12"/>
  <c r="K8" i="12" s="1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V8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3" i="12"/>
  <c r="AF212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/>
  <c r="O37" i="12"/>
  <c r="G38" i="12"/>
  <c r="I38" i="12"/>
  <c r="I37" i="12" s="1"/>
  <c r="K38" i="12"/>
  <c r="K37" i="12" s="1"/>
  <c r="M38" i="12"/>
  <c r="O38" i="12"/>
  <c r="Q38" i="12"/>
  <c r="Q37" i="12" s="1"/>
  <c r="V38" i="12"/>
  <c r="G49" i="12"/>
  <c r="I49" i="12"/>
  <c r="K49" i="12"/>
  <c r="M49" i="12"/>
  <c r="O49" i="12"/>
  <c r="Q49" i="12"/>
  <c r="V49" i="12"/>
  <c r="V37" i="12" s="1"/>
  <c r="G53" i="12"/>
  <c r="I53" i="12"/>
  <c r="K53" i="12"/>
  <c r="M53" i="12"/>
  <c r="O53" i="12"/>
  <c r="Q53" i="12"/>
  <c r="V53" i="12"/>
  <c r="G64" i="12"/>
  <c r="I64" i="12"/>
  <c r="K64" i="12"/>
  <c r="M64" i="12"/>
  <c r="O64" i="12"/>
  <c r="Q64" i="12"/>
  <c r="V64" i="12"/>
  <c r="G68" i="12"/>
  <c r="I68" i="12"/>
  <c r="G69" i="12"/>
  <c r="M69" i="12" s="1"/>
  <c r="M68" i="12" s="1"/>
  <c r="I69" i="12"/>
  <c r="K69" i="12"/>
  <c r="K68" i="12" s="1"/>
  <c r="O69" i="12"/>
  <c r="O68" i="12" s="1"/>
  <c r="Q69" i="12"/>
  <c r="Q68" i="12" s="1"/>
  <c r="V69" i="12"/>
  <c r="V68" i="12" s="1"/>
  <c r="G71" i="12"/>
  <c r="M71" i="12" s="1"/>
  <c r="I71" i="12"/>
  <c r="I70" i="12" s="1"/>
  <c r="K71" i="12"/>
  <c r="O71" i="12"/>
  <c r="O70" i="12" s="1"/>
  <c r="Q71" i="12"/>
  <c r="V71" i="12"/>
  <c r="V70" i="12" s="1"/>
  <c r="G73" i="12"/>
  <c r="M73" i="12" s="1"/>
  <c r="I73" i="12"/>
  <c r="K73" i="12"/>
  <c r="O73" i="12"/>
  <c r="Q73" i="12"/>
  <c r="Q70" i="12" s="1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G70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K70" i="12" s="1"/>
  <c r="O78" i="12"/>
  <c r="Q78" i="12"/>
  <c r="V7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K93" i="12" s="1"/>
  <c r="M94" i="12"/>
  <c r="O94" i="12"/>
  <c r="Q94" i="12"/>
  <c r="V94" i="12"/>
  <c r="V93" i="12" s="1"/>
  <c r="G99" i="12"/>
  <c r="G93" i="12" s="1"/>
  <c r="I99" i="12"/>
  <c r="K99" i="12"/>
  <c r="O99" i="12"/>
  <c r="Q99" i="12"/>
  <c r="Q93" i="12" s="1"/>
  <c r="V99" i="12"/>
  <c r="G102" i="12"/>
  <c r="M102" i="12" s="1"/>
  <c r="I102" i="12"/>
  <c r="I93" i="12" s="1"/>
  <c r="K102" i="12"/>
  <c r="O102" i="12"/>
  <c r="Q102" i="12"/>
  <c r="V102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10" i="12"/>
  <c r="I110" i="12"/>
  <c r="K110" i="12"/>
  <c r="M110" i="12"/>
  <c r="O110" i="12"/>
  <c r="O93" i="12" s="1"/>
  <c r="Q110" i="12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5" i="12"/>
  <c r="M125" i="12" s="1"/>
  <c r="I125" i="12"/>
  <c r="K125" i="12"/>
  <c r="O125" i="12"/>
  <c r="Q125" i="12"/>
  <c r="V125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2" i="12"/>
  <c r="I152" i="12"/>
  <c r="K152" i="12"/>
  <c r="M152" i="12"/>
  <c r="O152" i="12"/>
  <c r="Q152" i="12"/>
  <c r="V152" i="12"/>
  <c r="G158" i="12"/>
  <c r="I158" i="12"/>
  <c r="K158" i="12"/>
  <c r="M158" i="12"/>
  <c r="O158" i="12"/>
  <c r="Q158" i="12"/>
  <c r="V158" i="12"/>
  <c r="G162" i="12"/>
  <c r="I162" i="12"/>
  <c r="K162" i="12"/>
  <c r="M162" i="12"/>
  <c r="O162" i="12"/>
  <c r="Q162" i="12"/>
  <c r="V162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9" i="12"/>
  <c r="I199" i="12"/>
  <c r="K199" i="12"/>
  <c r="M199" i="12"/>
  <c r="O199" i="12"/>
  <c r="Q199" i="12"/>
  <c r="V199" i="12"/>
  <c r="G201" i="12"/>
  <c r="I201" i="12"/>
  <c r="K201" i="12"/>
  <c r="M201" i="12"/>
  <c r="O201" i="12"/>
  <c r="Q201" i="12"/>
  <c r="V201" i="12"/>
  <c r="G203" i="12"/>
  <c r="I203" i="12"/>
  <c r="K203" i="12"/>
  <c r="M203" i="12"/>
  <c r="O203" i="12"/>
  <c r="Q203" i="12"/>
  <c r="V203" i="12"/>
  <c r="G206" i="12"/>
  <c r="G205" i="12" s="1"/>
  <c r="I206" i="12"/>
  <c r="K206" i="12"/>
  <c r="M206" i="12"/>
  <c r="O206" i="12"/>
  <c r="O205" i="12" s="1"/>
  <c r="Q206" i="12"/>
  <c r="Q205" i="12" s="1"/>
  <c r="V206" i="12"/>
  <c r="V205" i="12" s="1"/>
  <c r="G207" i="12"/>
  <c r="M207" i="12" s="1"/>
  <c r="I207" i="12"/>
  <c r="I205" i="12" s="1"/>
  <c r="K207" i="12"/>
  <c r="O207" i="12"/>
  <c r="Q207" i="12"/>
  <c r="V207" i="12"/>
  <c r="G208" i="12"/>
  <c r="M208" i="12" s="1"/>
  <c r="I208" i="12"/>
  <c r="K208" i="12"/>
  <c r="K205" i="12" s="1"/>
  <c r="O208" i="12"/>
  <c r="Q208" i="12"/>
  <c r="V208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AE212" i="12"/>
  <c r="I20" i="1"/>
  <c r="I19" i="1"/>
  <c r="I18" i="1"/>
  <c r="I17" i="1"/>
  <c r="I16" i="1"/>
  <c r="F44" i="1"/>
  <c r="G23" i="1" s="1"/>
  <c r="G44" i="1"/>
  <c r="G25" i="1" s="1"/>
  <c r="H44" i="1"/>
  <c r="I39" i="1"/>
  <c r="I44" i="1" s="1"/>
  <c r="J43" i="1" s="1"/>
  <c r="J28" i="1"/>
  <c r="J26" i="1"/>
  <c r="G38" i="1"/>
  <c r="F38" i="1"/>
  <c r="J23" i="1"/>
  <c r="J24" i="1"/>
  <c r="J25" i="1"/>
  <c r="J27" i="1"/>
  <c r="E24" i="1"/>
  <c r="G24" i="1"/>
  <c r="E26" i="1"/>
  <c r="G26" i="1"/>
  <c r="I43" i="1" l="1"/>
  <c r="A27" i="1"/>
  <c r="M36" i="13"/>
  <c r="M47" i="13"/>
  <c r="G33" i="13"/>
  <c r="AF60" i="13"/>
  <c r="M14" i="13"/>
  <c r="M8" i="13" s="1"/>
  <c r="G47" i="13"/>
  <c r="M205" i="12"/>
  <c r="M99" i="12"/>
  <c r="M93" i="12" s="1"/>
  <c r="M76" i="12"/>
  <c r="M70" i="12" s="1"/>
  <c r="M33" i="12"/>
  <c r="M8" i="12" s="1"/>
  <c r="I21" i="1"/>
  <c r="J56" i="1"/>
  <c r="J55" i="1"/>
  <c r="J57" i="1"/>
  <c r="J58" i="1"/>
  <c r="J59" i="1"/>
  <c r="J60" i="1"/>
  <c r="J62" i="1"/>
  <c r="J39" i="1"/>
  <c r="J44" i="1" s="1"/>
  <c r="J41" i="1"/>
  <c r="J42" i="1"/>
  <c r="G28" i="1" l="1"/>
  <c r="G27" i="1" s="1"/>
  <c r="G29" i="1" s="1"/>
  <c r="A28" i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Notebook PDEP</author>
  </authors>
  <commentList>
    <comment ref="S6" authorId="0" shapeId="0" xr:uid="{6C9F0E44-943B-427E-AF16-130867E1F8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52AF7F-2590-4B0B-8F70-B4B7B7C5113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Notebook PDEP</author>
  </authors>
  <commentList>
    <comment ref="S6" authorId="0" shapeId="0" xr:uid="{46DD4011-BF37-4AB3-9C8C-D287C4015E5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362A6D1-A4D2-4E51-80EF-540C5C9169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<sst xmlns="http://schemas.openxmlformats.org/spreadsheetml/2006/main" count="1511" uniqueCount="413">
  <si>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</si>
  <si>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</si>
  <si>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</si>
  <si>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</si>
  <si>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</si>
  <si>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</si>
  <si>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</si>
  <si>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</si>
  <si>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</si>
  <si>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</si>
  <si>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</si>
  <si>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</si>
  <si>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</si>
  <si>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</si>
  <si>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</si>
  <si>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</si>
  <si>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</si>
  <si>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</si>
  <si>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</si>
  <si>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</si>
  <si>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</si>
  <si>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</si>
  <si>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</si>
  <si>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</si>
  <si>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</si>
  <si>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</si>
  <si>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</si>
  <si>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</si>
  <si>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</si>
  <si>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</si>
  <si>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</si>
  <si>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</si>
  <si>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</si>
  <si>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</si>
  <si>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</si>
  <si>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</si>
  <si>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</si>
  <si>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</si>
  <si>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</si>
  <si>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</si>
  <si>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</si>
  <si>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</si>
  <si>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</si>
  <si>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00001</t>
  </si>
  <si>
    <t>Obnova VO na ulicích Hornická, Mánesova, a Jamborova v Tišnově</t>
  </si>
  <si>
    <t>Stavba</t>
  </si>
  <si>
    <t>Stavební objekt</t>
  </si>
  <si>
    <t>01</t>
  </si>
  <si>
    <t>SO1 - Obnova VO severní část</t>
  </si>
  <si>
    <t>1</t>
  </si>
  <si>
    <t>Neuznatelné náklady</t>
  </si>
  <si>
    <t>2</t>
  </si>
  <si>
    <t>Uznatelné náklady</t>
  </si>
  <si>
    <t>Celkem za stavbu</t>
  </si>
  <si>
    <t>CZK</t>
  </si>
  <si>
    <t>#POPS</t>
  </si>
  <si>
    <t>Popis stavby: 00001 - Obnova VO na ulicích Hornická, Mánesova, a Jamborova v Tišnově</t>
  </si>
  <si>
    <t>#POPO</t>
  </si>
  <si>
    <t>Popis objektu: 01 - SO1 - Obnova VO severní část</t>
  </si>
  <si>
    <t>#POPR</t>
  </si>
  <si>
    <t>Popis rozpočtu: 1 - Neuznatelné náklady</t>
  </si>
  <si>
    <t>Popis rozpočtu: 2 - Uznatelné náklady</t>
  </si>
  <si>
    <t>Rekapitulace dílů</t>
  </si>
  <si>
    <t>Typ dílu</t>
  </si>
  <si>
    <t>_1</t>
  </si>
  <si>
    <t>Materiál</t>
  </si>
  <si>
    <t>Zemní práce</t>
  </si>
  <si>
    <t>41</t>
  </si>
  <si>
    <t>Demontáž stávajícího zařízení</t>
  </si>
  <si>
    <t>900</t>
  </si>
  <si>
    <t>HZS</t>
  </si>
  <si>
    <t>M21</t>
  </si>
  <si>
    <t>Elektromontáže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</si>
  <si>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</si>
  <si>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</si>
  <si>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</si>
  <si>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</si>
  <si>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</si>
  <si>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</si>
  <si>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</si>
  <si>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</si>
  <si>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</si>
  <si>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</si>
  <si>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</si>
  <si>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</si>
  <si>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</si>
  <si>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</si>
  <si>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</si>
  <si>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</si>
  <si>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</si>
  <si>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</si>
  <si>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</si>
  <si>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</si>
  <si>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</si>
  <si>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</si>
  <si>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</si>
  <si>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</si>
  <si>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</si>
  <si>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</si>
  <si>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</si>
  <si>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</si>
  <si>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</si>
  <si>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</si>
  <si>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</si>
  <si>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</si>
  <si>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</si>
  <si>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316735704R</t>
  </si>
  <si>
    <t>stožár ocelový osvětlovací; stupňovitý-vícekrát odstupňovaný, bezpaticový; zapuštěný do země; výška = 6,0 m; zapuštěná hloubka = 0,8 m; horní pr. 60 mm; střední pr. 89 mm; spodní pr. 133 mm; výška celk. L = 6,8 m; zatížení 30 kg</t>
  </si>
  <si>
    <t>kus</t>
  </si>
  <si>
    <t>RTS 23/ II</t>
  </si>
  <si>
    <t>R-položka</t>
  </si>
  <si>
    <t>Běžná</t>
  </si>
  <si>
    <t>POL12_0</t>
  </si>
  <si>
    <t>3484120101-40T</t>
  </si>
  <si>
    <t>Svítidlo venkovní LED, typ B</t>
  </si>
  <si>
    <t>Vlastní</t>
  </si>
  <si>
    <t>Indiv</t>
  </si>
  <si>
    <t>2T</t>
  </si>
  <si>
    <t>stožár ocelový , ochranná manžeta, průměr 133mm</t>
  </si>
  <si>
    <t xml:space="preserve">ks    </t>
  </si>
  <si>
    <t>Specifikace</t>
  </si>
  <si>
    <t>POL3_0</t>
  </si>
  <si>
    <t>316735703R</t>
  </si>
  <si>
    <t>stožár ocelový osvětlovací; stupňovitý-vícekrát odstupňovaný, bezpaticový; zapuštěný do země; výška = 5,0 m; zapuštěná hloubka = 0,6 m; horní pr. 60 mm; střední pr. 89 mm; spodní pr. 133 mm; výška celk. L = 5,6 m; zatížení 30 kg</t>
  </si>
  <si>
    <t>SPCM</t>
  </si>
  <si>
    <t>celk. L = 6,8 m; zatížení 30 kg</t>
  </si>
  <si>
    <t>POP</t>
  </si>
  <si>
    <t>31678616T</t>
  </si>
  <si>
    <t>Rozvodnice stožárová 721-27/N, IP20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</si>
  <si>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</si>
  <si>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</si>
  <si>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m</t>
  </si>
  <si>
    <t>použití -30 až 70 °C; max.provoz.teplota při zkratu 160 °C; min.teplota pokládky -5 °C; průřez vodiče 1,5 mm2; samozhášivý; odolnost vůči UV záření; barva pláště černá</t>
  </si>
  <si>
    <t>34111038R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</si>
  <si>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</si>
  <si>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použití -30 až 70 °C; max.provoz.teplota při zkratu 160 °C; min.teplota pokládky -5 °C; průřez vodiče 2,5 mm2; samozhášivý; odolnost vůči UV záření; barva pláště černá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</si>
  <si>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</si>
  <si>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</si>
  <si>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-30 až 70 °C; max.provoz.teplota při zkratu 160 °C; min.teplota pokládky -5 °C; průřez vodiče 10,0 mm2; samozhášivý; odolnost vůči UV záření; barva pláště černá</t>
  </si>
  <si>
    <t>34111080R</t>
  </si>
  <si>
    <t>kabel CYKY; instalační; pro pevné uložení ve vnitřních a venk.prostorách v zemi, betonu; Cu plné holé jádro, tvar jádra RE-kulatý jednodrát; počet a průřez žil 4x16mm2; počet žil 4; teplota použití -30 až 70 °C; max.provoz.teplota při zkratu 160 °C; min.teplota pokládky -5 °C; průřez vodiče 16,0 mm2; samozhášivý; odolnost vůči UV záření; barva pláště černá</t>
  </si>
  <si>
    <t>-30 až 70 °C; max.provoz.teplota při zkratu 160 °C; min.teplota pokládky -5 °C; průřez vodiče 16,0 mm2; samozhášivý; odolnost vůči UV záření; barva pláště černá</t>
  </si>
  <si>
    <t>345711316R</t>
  </si>
  <si>
    <t>trubka ocelová, elektroinstalační; mat. bez závitu, lakovaná; vnější pr.= 50,0 mm; vnitřní pr.= 47,6 mm; mech.odolnost vysoká; mezní hodnota zatížení 1250 N/5 cm; teplot.rozsah -45 až 250 °C; použití: pro mechanickou ochranu vodičů a kabelů, z jedné strany osazena spojkou; délka l = 3 m</t>
  </si>
  <si>
    <t>použití: pro mechanickou ochranu vodičů a kabelů, z jedné strany osazena spojkou; délka l = 3 m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</si>
  <si>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</si>
  <si>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</si>
  <si>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60 °C; stupeň hořlavosti A1; mat. bezhalogenový; IP 40, při použití těsnicího kroužku IP 67</t>
  </si>
  <si>
    <t>3457114708R</t>
  </si>
  <si>
    <t>trubka kabelová ohebná dvouplášťová korugovaná chránička; vnější plášť z HDPE, vnitřní z LDPE; vnější pr.= 160,0 mm; vnitřní pr.= 136,0 mm; mezní hodnota zatížení 450 N/5 cm; teplot.rozsah -45 až 60 °C; stupeň hořlavosti A1; mat. bezhalogenový; IP 40, při použití těsnicího kroužku IP 67</t>
  </si>
  <si>
    <t>3457114812R</t>
  </si>
  <si>
    <t>trubka kabelová jednoplášťová chránička; ohebná, podélné drážkování, vnitřní stěnu lze natřít speciálním olejem; vnější pr.= 40,0 mm; vnitřní pr.= 33,0 mm; mezní hodnota zatížení 750 N/20 cm; teplot.rozsah -5 až 50 °C; stupeň hořlavosti A1; mat. HDPE, bezhalogenová</t>
  </si>
  <si>
    <t>teplot.rozsah -5 až 50 °C; stupeň hořlavosti A1; mat. HDPE, bezhalogenová</t>
  </si>
  <si>
    <t>3484120101-41T</t>
  </si>
  <si>
    <t>Svítidlo venkovní LED, typ C</t>
  </si>
  <si>
    <t>35432387-2T</t>
  </si>
  <si>
    <t>Spojka kabelová</t>
  </si>
  <si>
    <t>371201307R</t>
  </si>
  <si>
    <t>kabel horizontáln Cat6A U-FTP</t>
  </si>
  <si>
    <t>59212021R</t>
  </si>
  <si>
    <t>žlab kabelový beton; l = 1000,0 mm; š = 170 mm; š 1 = 100 mm; h = 140,0 mm; h 1 = 105 mm; beton C 25/30; XF1</t>
  </si>
  <si>
    <t>59213344R</t>
  </si>
  <si>
    <t>poklop kabelového žlabu l = 500,0 mm; š = 160 mm; tl = 35,0 mm; beton C 25/30; XF1</t>
  </si>
  <si>
    <t>199000002R00</t>
  </si>
  <si>
    <t>Poplatky za skládku horniny 1- 4, skupina 17 05 04 z Katalogu odpadů</t>
  </si>
  <si>
    <t>m3</t>
  </si>
  <si>
    <t>800-1</t>
  </si>
  <si>
    <t>Práce</t>
  </si>
  <si>
    <t>POL1_</t>
  </si>
  <si>
    <t>A: : 647,5*0,35*0,15</t>
  </si>
  <si>
    <t>VV</t>
  </si>
  <si>
    <t>B: : 30*0,5*0,15+30*0,7*0,2</t>
  </si>
  <si>
    <t>D: : 5*(0,35*0,15+0,55*0,1+0,75*0,09)</t>
  </si>
  <si>
    <t>E: : 99*(0,35*0,15+0,55*0,1+0,75*0,09)</t>
  </si>
  <si>
    <t>G: : 6*(0,5*0,15+0,7*0,1+0,9*0,04)</t>
  </si>
  <si>
    <t>H: : 5,5*0,5</t>
  </si>
  <si>
    <t>J: : 23*0,5*0,15+23*0,7*0,1</t>
  </si>
  <si>
    <t>K: : 117*0,5*0,15</t>
  </si>
  <si>
    <t>stožáry do 6m: : 31*(1,2*0,6*0,6)</t>
  </si>
  <si>
    <t>stožáry do 8m: : 9*(1,7*0,8*0,8)</t>
  </si>
  <si>
    <t>460600001R00</t>
  </si>
  <si>
    <t>Naložení a odvoz zeminy</t>
  </si>
  <si>
    <t>POL1_1</t>
  </si>
  <si>
    <t>G: : 6*(0,9*0,05)</t>
  </si>
  <si>
    <t>H: : 5,5*(0,9*0,15+0,9*0,2)</t>
  </si>
  <si>
    <t>J: : 23*0,9*0,15</t>
  </si>
  <si>
    <t>460600001RT8</t>
  </si>
  <si>
    <t>Naložení a odvoz zeminy, odvoz na vzdálenost 10000 m</t>
  </si>
  <si>
    <t>1990000021T00</t>
  </si>
  <si>
    <t>Poplatek za skládku suti (asfalt, beton)</t>
  </si>
  <si>
    <t xml:space="preserve">t     </t>
  </si>
  <si>
    <t>OPN</t>
  </si>
  <si>
    <t>POL13_0</t>
  </si>
  <si>
    <t>G: : 6*(0,9*0,05)*2</t>
  </si>
  <si>
    <t>H: : 5,5*(0,9*0,15+0,9*0,2)*2</t>
  </si>
  <si>
    <t>J: : 23*0,9*0,15*2</t>
  </si>
  <si>
    <t>210202111R00</t>
  </si>
  <si>
    <t>Montáž svítidla veřejného osvětlení, na výložník</t>
  </si>
  <si>
    <t xml:space="preserve">hod   </t>
  </si>
  <si>
    <t>210010123R00</t>
  </si>
  <si>
    <t>Montáž trubky  ochranné, polyetylenové, DN do 47 mm, volně uložené</t>
  </si>
  <si>
    <t>1185+400</t>
  </si>
  <si>
    <t>210010125R00</t>
  </si>
  <si>
    <t>Montáž trubky  ochranné, polyetylenové, DN do 100 mm, volně uložené</t>
  </si>
  <si>
    <t>210100001R00</t>
  </si>
  <si>
    <t>Ukončení vodičů  v rozvaděči včetně zapojení a vodičové koncovky,  , průřez do 2,5 mm2</t>
  </si>
  <si>
    <t>210100002R00</t>
  </si>
  <si>
    <t>Ukončení vodičů  v rozvaděči včetně zapojení a vodičové koncovky,  , průřez do 6 mm2</t>
  </si>
  <si>
    <t>210100003R00</t>
  </si>
  <si>
    <t>Ukončení vodičů  v rozvaděči včetně zapojení a vodičové koncovky,  , průřez do 16 mm2</t>
  </si>
  <si>
    <t>210204011R00</t>
  </si>
  <si>
    <t xml:space="preserve">Montáž stožáru veřejného osvětlení uličního, ocelového, délky do 12 m,  </t>
  </si>
  <si>
    <t>Montáž stožárů, jejich rozvoz po trase, postavení, vyrovnání a definitivní zajištění v základu.</t>
  </si>
  <si>
    <t>210204201R00</t>
  </si>
  <si>
    <t>Montáž stožárové elektrovýzbroje pro 1 okruh</t>
  </si>
  <si>
    <t>Montáž stožárové rozvodnice, montáže kabelu mezi rozvodnicí a vlastním svítidlem včetně jeho ukončení a zapojení v rozvodnici. U stožárů typu Ž je v položce zakalkulováno i zapojení dotykové spojky.</t>
  </si>
  <si>
    <t>210220022RT1</t>
  </si>
  <si>
    <t>Montáž uzemňovacího vedení v zemi, včetně svorek, propojení a izolace spojů, z drátů ocelových pozinkovaných  (FeZn),  , včetně dodávky drátu průměru 10 mm</t>
  </si>
  <si>
    <t>včetně montáže svorek spojovacích, odbočných, upevňovacích a spojovacího materiálu.</t>
  </si>
  <si>
    <t>210800628RT1</t>
  </si>
  <si>
    <t>Montáž vodiče H07V-K (CYA), 16 mm2, uloženého volně, včetně dodávky vodiče</t>
  </si>
  <si>
    <t>210810005R00</t>
  </si>
  <si>
    <t>Montáž kabelu CYKY 750 V, 3 x 1,5 mm2, volně uloženého</t>
  </si>
  <si>
    <t>210810006R00</t>
  </si>
  <si>
    <t>Montáž kabelu CYKY 750 V, 3 x 2,5 mm2, volně uloženého</t>
  </si>
  <si>
    <t>210810013R00</t>
  </si>
  <si>
    <t>Montáž kabelu CYKY 750 V, 4 x 10 mm2, volně uloženého</t>
  </si>
  <si>
    <t>210810014R00</t>
  </si>
  <si>
    <t>Montáž kabelu CYKY 750 V, 4 x 16 mm2, volně uloženého</t>
  </si>
  <si>
    <t>222280214R00</t>
  </si>
  <si>
    <t>Kabel UTP/FTP kat.5e v trubkách</t>
  </si>
  <si>
    <t>650106311R00</t>
  </si>
  <si>
    <t>Svítidla jednoramenné, do 35 kg</t>
  </si>
  <si>
    <t>M65</t>
  </si>
  <si>
    <t>10010T</t>
  </si>
  <si>
    <t>Bužírka smršťovací SB/SBF-3 ŽZ</t>
  </si>
  <si>
    <t>180456170400R</t>
  </si>
  <si>
    <t>Montážní plošina na autopod. MP13-1 (A 30)</t>
  </si>
  <si>
    <t>Sh</t>
  </si>
  <si>
    <t>STROJ</t>
  </si>
  <si>
    <t>Stroj</t>
  </si>
  <si>
    <t>POL6_0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</si>
  <si>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</si>
  <si>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</si>
  <si>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</si>
  <si>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</si>
  <si>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s přemístěním hmot na skládku na vzdálenost do 3 m nebo s naložením na dopravní prostředek</t>
  </si>
  <si>
    <t>SPI</t>
  </si>
  <si>
    <t>D: : 5*0,75</t>
  </si>
  <si>
    <t>E: : 99*0,75</t>
  </si>
  <si>
    <t>G: : 6*0,9</t>
  </si>
  <si>
    <t>141721101R00</t>
  </si>
  <si>
    <t>Řízené protlačení a vtažení trub PE v hornině 1 - 4 průměru do 110 mm</t>
  </si>
  <si>
    <t>Horizontálně řízené vrtání, vtažení potrubí na principu rozplavování a rozrušování zeminy pomocí vysokotlaké směsi vody a bentonitu. Případné svařování vtahovaného potrubí.</t>
  </si>
  <si>
    <t>F: : 23</t>
  </si>
  <si>
    <t>564851111R00</t>
  </si>
  <si>
    <t>Podklad ze štěrkodrti s rozprostřením a zhutněním frakce 0-63 mm, tloušťka po zhutnění 150 mm</t>
  </si>
  <si>
    <t>H: : 5,5*0,7</t>
  </si>
  <si>
    <t>567132115R00</t>
  </si>
  <si>
    <t>Podklad z kameniva zpevněného cementem SC C8/10, tloušťka po zhutnění 200 mm</t>
  </si>
  <si>
    <t>bez dilatačních spár, s rozprostřením a zhutněním, ošetřením povrchu podkladu vodou</t>
  </si>
  <si>
    <t>H: : 5,5*0,9</t>
  </si>
  <si>
    <t>577115127R00</t>
  </si>
  <si>
    <t>Beton asfaltový z modifikovaného asfaltu v pruhu šířky přes 3 m, ACL 22 S , tloušťky 80 mm, plochy přes 1000 m2</t>
  </si>
  <si>
    <t>577132111R00</t>
  </si>
  <si>
    <t>Beton asfaltový s rozprostřením a zhutněním v pruhu šířky přes 3 m, ACO 11+, tloušťky 40 mm, plochy přes 1000 m2</t>
  </si>
  <si>
    <t>581114115R00</t>
  </si>
  <si>
    <t>Kryt z betonu prostého komunikací pro pěší tloušťky 120 mm</t>
  </si>
  <si>
    <t>J: : 23*0,9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</si>
  <si>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</si>
  <si>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</si>
  <si>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</si>
  <si>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460010024RT3</t>
  </si>
  <si>
    <t>Vytýčení kabelové trasy v zastavěném prostoru, délka trasy do 1000 m</t>
  </si>
  <si>
    <t>km</t>
  </si>
  <si>
    <t>460030073RT1</t>
  </si>
  <si>
    <t>Bourání živičných povrchů tl. vrstvy 10 - 15 cm, v ploše do 5 m2</t>
  </si>
  <si>
    <t>J: : 23*0,15</t>
  </si>
  <si>
    <t>460030081RT3</t>
  </si>
  <si>
    <t>Řezání spáry v asfaltu nebo betonu, v tloušťce vrstvy do 8-10 cm</t>
  </si>
  <si>
    <t>H: : 5,5*2</t>
  </si>
  <si>
    <t>J: : 23*2</t>
  </si>
  <si>
    <t>460050703RT1</t>
  </si>
  <si>
    <t>Jáma do 2 m3 pro stožár veřejného osvětlení, hor.3, ruční výkop jámy</t>
  </si>
  <si>
    <t>stožáry do 6m: : 9*(1,2*0,6*0,6)</t>
  </si>
  <si>
    <t>460100034R00</t>
  </si>
  <si>
    <t>Pouzdrový základ "Zelený utopenec" 800x800, v.700</t>
  </si>
  <si>
    <t>460120002RT1</t>
  </si>
  <si>
    <t>Zához jámy, hornina třídy 3 - 4, upěchování a úprava povrchu</t>
  </si>
  <si>
    <t>6*1,5*1,2*1</t>
  </si>
  <si>
    <t>460200143RT1</t>
  </si>
  <si>
    <t>Výkop kabelové rýhy 35/60 cm  hor.3, strojní výkop rýhy</t>
  </si>
  <si>
    <t>E: : 99-60</t>
  </si>
  <si>
    <t>460200143RT2</t>
  </si>
  <si>
    <t>Výkop kabelové rýhy 35/60 cm  hor.3, ruční výkop rýhy</t>
  </si>
  <si>
    <t>E: : 60</t>
  </si>
  <si>
    <t>460200163RT1</t>
  </si>
  <si>
    <t>Výkop kabelové rýhy 35/80 cm  hor.3, strojní výkop rýhy</t>
  </si>
  <si>
    <t>A: : 315</t>
  </si>
  <si>
    <t>460200163RT2</t>
  </si>
  <si>
    <t>Výkop kabelové rýhy 35/80 cm  hor.3, ruční výkop rýhy</t>
  </si>
  <si>
    <t>A: : 647,5-315</t>
  </si>
  <si>
    <t>D: : 5</t>
  </si>
  <si>
    <t>460200263RT2</t>
  </si>
  <si>
    <t>Výkop kabelové rýhy 50/80 cm  hor.3, ruční výkop rýhy</t>
  </si>
  <si>
    <t>J: : 23</t>
  </si>
  <si>
    <t>460200283RT1</t>
  </si>
  <si>
    <t>Výkop kabelové rýhy 50/100 cm hor.3, strojní výkop rýhy</t>
  </si>
  <si>
    <t>K: : 90</t>
  </si>
  <si>
    <t>460200283RT2</t>
  </si>
  <si>
    <t>Výkop kabelové rýhy 50/100 cm hor.3, ruční výkop rýhy</t>
  </si>
  <si>
    <t>B: : 30</t>
  </si>
  <si>
    <t>K: : 117-90</t>
  </si>
  <si>
    <t>460200303RT2</t>
  </si>
  <si>
    <t>Výkop kabelové rýhy 50/120 cm hor.3, ruční výkop rýhy</t>
  </si>
  <si>
    <t>G: : 6</t>
  </si>
  <si>
    <t>H: : 5,5</t>
  </si>
  <si>
    <t>460420001RT3</t>
  </si>
  <si>
    <t>Zřízení kabel. lože v rýze š. do 65 cm ze zeminy, lože tloušťky 15 cm</t>
  </si>
  <si>
    <t>K: : 117</t>
  </si>
  <si>
    <t>460420018RT1</t>
  </si>
  <si>
    <t>Zřízení kabelového lože v rýze š.do 35 cm z písku, tloušťka vrstvy 15 cm</t>
  </si>
  <si>
    <t>A: : 647,5</t>
  </si>
  <si>
    <t>E: : 99</t>
  </si>
  <si>
    <t>460490012RT1</t>
  </si>
  <si>
    <t>Fólie výstražná z PVC, šířka 33 cm, fólie PVC šířka 33 cm</t>
  </si>
  <si>
    <t>460570103R00</t>
  </si>
  <si>
    <t>Zához rýhy 35/20 cm, hornina třídy 3, se zhutněním</t>
  </si>
  <si>
    <t>460570123R00</t>
  </si>
  <si>
    <t>Zához rýhy 35/40 cm, hornina třídy 3, se zhutněním</t>
  </si>
  <si>
    <t>460570143R00</t>
  </si>
  <si>
    <t>Zához rýhy 35/60 cm, hornina třídy 3, se zhutněním</t>
  </si>
  <si>
    <t>460570223R00</t>
  </si>
  <si>
    <t>Zához rýhy 50/40 cm, hornina třídy 3, se zhutněním</t>
  </si>
  <si>
    <t>460570243R00</t>
  </si>
  <si>
    <t>Zához rýhy 50/60 cm, hornina třídy 3, se zhutněním</t>
  </si>
  <si>
    <t>460570253R00</t>
  </si>
  <si>
    <t>Zához rýhy 50/70 cm, hornina třídy 3, se zhutněním</t>
  </si>
  <si>
    <t>460570263R00</t>
  </si>
  <si>
    <t>Zához rýhy 50/80 cm, hornina třídy 3, se zhutněním</t>
  </si>
  <si>
    <t>460620006RT1</t>
  </si>
  <si>
    <t>Osetí povrchu trávou, včetně dodávky osiva</t>
  </si>
  <si>
    <t>A: : 647,5*0,5</t>
  </si>
  <si>
    <t>K: : 117*0,7</t>
  </si>
  <si>
    <t>460620013R00</t>
  </si>
  <si>
    <t>Provizorní úprava terénu v přírodní hornině 3</t>
  </si>
  <si>
    <t>460650001RT1</t>
  </si>
  <si>
    <t>Příjezdová cesta štěrková šířky do 4 m, ručně, bez dodávky štěrku</t>
  </si>
  <si>
    <t>B: : 30*0,7*0,2</t>
  </si>
  <si>
    <t>460650013RT2</t>
  </si>
  <si>
    <t>Podkladová vrstva ze štěrku tl.10 cm, ze štěrkodrti  tl. 10 cm</t>
  </si>
  <si>
    <t>D: : 5*0,55</t>
  </si>
  <si>
    <t>E: : 99*0,55</t>
  </si>
  <si>
    <t>G: : 6*0,7</t>
  </si>
  <si>
    <t>J: : 23*0,7</t>
  </si>
  <si>
    <t>00</t>
  </si>
  <si>
    <t>Jáma do 2 m3 pro protlak, ruční výkop jámy</t>
  </si>
  <si>
    <t>583426851R</t>
  </si>
  <si>
    <t>Kamenivo stanovené přírodní; drcené; 16/32; OH = 3,04 Mg/m3; amfibolit</t>
  </si>
  <si>
    <t>t</t>
  </si>
  <si>
    <t>B: : 30*0,7*0,2*1,7</t>
  </si>
  <si>
    <t>58922151R</t>
  </si>
  <si>
    <t>Beton čerstvý obyčejný; C 16/20; prostředí: X0; Dmax = 22 mm; S 2</t>
  </si>
  <si>
    <t>005111021R</t>
  </si>
  <si>
    <t>Vytyčení inženýrských sítí</t>
  </si>
  <si>
    <t>Soubor</t>
  </si>
  <si>
    <t>VRN</t>
  </si>
  <si>
    <t>POL99_8</t>
  </si>
  <si>
    <t>005121016R</t>
  </si>
  <si>
    <t>Vybudování zařízení staveniště pro JKSO 827</t>
  </si>
  <si>
    <t>005124010R</t>
  </si>
  <si>
    <t>Koordinační činnost</t>
  </si>
  <si>
    <t>005241020R</t>
  </si>
  <si>
    <t xml:space="preserve">Geodetické zaměření skutečného provedení  </t>
  </si>
  <si>
    <t>Montážní přirážka 3% na podružný materiál M21 a _1</t>
  </si>
  <si>
    <t>SUM</t>
  </si>
  <si>
    <t>END</t>
  </si>
  <si>
    <t>0000001T</t>
  </si>
  <si>
    <t>výložník počet ramen 1; vnější průměr výložníku 60 mm; délka ramena 300 mm; povrch. úprava</t>
  </si>
  <si>
    <t>Výložník osvětlovací, pozinkovaný, SK1-300</t>
  </si>
  <si>
    <t>316735702-1T</t>
  </si>
  <si>
    <t>Stožár osvětlovací uliční stupňovitý, užitná výška 6,2m, UZMA 8 - 133/108/89</t>
  </si>
  <si>
    <t>316735704-4T</t>
  </si>
  <si>
    <t>Stožár osvětlovací uliční K 5,5-133/89/60</t>
  </si>
  <si>
    <t>31677839121-1T</t>
  </si>
  <si>
    <t>Výložník pozinkovaný, UZA 1 - 2000</t>
  </si>
  <si>
    <t>304,5-58,5</t>
  </si>
  <si>
    <t>3484120101-43T</t>
  </si>
  <si>
    <t>Svítidlo venkovní LED, typ D</t>
  </si>
  <si>
    <t>3484120101-44T</t>
  </si>
  <si>
    <t>Svítidlo venkovní LED, typ E</t>
  </si>
  <si>
    <t>3484120101-47T</t>
  </si>
  <si>
    <t>Svítidlo venkovní LED, typ H</t>
  </si>
  <si>
    <t>120901121R00</t>
  </si>
  <si>
    <t>Bourání konstrukcí v odkopávkách a prokopávkách z betonu, prostého, pneumatickým kladivem</t>
  </si>
  <si>
    <t>korytech vodotečí, melioračních kanálech s přemístěním suti na hromady na vzdálenost do 20 m nebo s naložením na dopravní prostředek,</t>
  </si>
  <si>
    <t>29*0,5*0,6</t>
  </si>
  <si>
    <t>171156460100R</t>
  </si>
  <si>
    <t>Jeřáb automobilní .8,0MG AD 080 (PV3S)</t>
  </si>
  <si>
    <t>904      R00</t>
  </si>
  <si>
    <t>Hzs-zkousky v ramci montaz.praci</t>
  </si>
  <si>
    <t>h</t>
  </si>
  <si>
    <t>Prav.M</t>
  </si>
  <si>
    <t>POL10_</t>
  </si>
  <si>
    <t>905      R01</t>
  </si>
  <si>
    <t>Hzs-revize provoz.souboru a st.obj., Revize</t>
  </si>
  <si>
    <t>stožáry do 6m: : 22*(1,2*0,6*0,6)</t>
  </si>
  <si>
    <t>stožáry do 10m: : 9*(1,7*0,8*0,8)</t>
  </si>
  <si>
    <t>005231020-1T</t>
  </si>
  <si>
    <t>Provozní zkoušky pro optickou chráničku</t>
  </si>
  <si>
    <t>Doplněno</t>
  </si>
  <si>
    <t>005241010R</t>
  </si>
  <si>
    <t xml:space="preserve">Dokumentace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</si>
</sst>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1iZxgYP53Ad4nmULLUJtetq7CeeTrZjAgcRUFU9+ByjaxEoRs1+KC+sZDAV4D4ZglHglFB+w71mOtyK9D/+xPw==" saltValue="jwh5BxuGapyIvTkx33DVY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6" zoomScaleNormal="100" zoomScaleSheetLayoutView="75" workbookViewId="0">
      <selection activeCell="A29" sqref="A29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SUMIF(F55:F62,A16,I55:I62)+SUMIF(F55:F62,"PSU",I55:I62)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SUMIF(F55:F62,A17,I55:I62)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SUMIF(F55:F62,A18,I55:I62)</f>
        <v>0</v>
      </c>
      <c r="J18" s="85"/>
    </row>
    <row r="19" spans="1:10" ht="23.25" customHeight="1" x14ac:dyDescent="0.25">
      <c r="A19" s="197" t="s">
        <v>75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SUMIF(F55:F62,A19,I55:I62)</f>
        <v>0</v>
      </c>
      <c r="J19" s="85"/>
    </row>
    <row r="20" spans="1:10" ht="23.25" customHeight="1" x14ac:dyDescent="0.25">
      <c r="A20" s="197" t="s">
        <v>76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SUMIF(F55:F62,A20,I55:I62)</f>
        <v>0</v>
      </c>
      <c r="J20" s="85"/>
    </row>
    <row r="21" spans="1:10" ht="23.25" customHeight="1" x14ac:dyDescent="0.3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'01 1 Pol'!AE212+'01 2 Pol'!AE60</f>
        <v>0</v>
      </c>
      <c r="G39" s="148">
        <f>'01 1 Pol'!AF212+'01 2 Pol'!AF60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5">
      <c r="A41" s="134">
        <v>2</v>
      </c>
      <c r="B41" s="152" t="s">
        <v>47</v>
      </c>
      <c r="C41" s="153" t="s">
        <v>48</v>
      </c>
      <c r="D41" s="153"/>
      <c r="E41" s="153"/>
      <c r="F41" s="154">
        <f>'01 1 Pol'!AE212+'01 2 Pol'!AE60</f>
        <v>0</v>
      </c>
      <c r="G41" s="155">
        <f>'01 1 Pol'!AF212+'01 2 Pol'!AF60</f>
        <v>0</v>
      </c>
      <c r="H41" s="155"/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8" t="s">
        <v>49</v>
      </c>
      <c r="C42" s="146" t="s">
        <v>50</v>
      </c>
      <c r="D42" s="146"/>
      <c r="E42" s="146"/>
      <c r="F42" s="159">
        <f>'01 1 Pol'!AE212</f>
        <v>0</v>
      </c>
      <c r="G42" s="149">
        <f>'01 1 Pol'!AF212</f>
        <v>0</v>
      </c>
      <c r="H42" s="149"/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5">
      <c r="A43" s="134">
        <v>3</v>
      </c>
      <c r="B43" s="158" t="s">
        <v>51</v>
      </c>
      <c r="C43" s="146" t="s">
        <v>52</v>
      </c>
      <c r="D43" s="146"/>
      <c r="E43" s="146"/>
      <c r="F43" s="159">
        <f>'01 2 Pol'!AE60</f>
        <v>0</v>
      </c>
      <c r="G43" s="149">
        <f>'01 2 Pol'!AF60</f>
        <v>0</v>
      </c>
      <c r="H43" s="149"/>
      <c r="I43" s="150">
        <f>F43+G43+H43</f>
        <v>0</v>
      </c>
      <c r="J43" s="151" t="str">
        <f>IF(_xlfn.SINGLE(CenaCelkemVypocet)=0,"",I43/_xlfn.SINGLE(CenaCelkemVypocet)*100)</f>
        <v/>
      </c>
    </row>
    <row r="44" spans="1:10" ht="25.5" customHeight="1" x14ac:dyDescent="0.25">
      <c r="A44" s="134"/>
      <c r="B44" s="160" t="s">
        <v>53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10" x14ac:dyDescent="0.25">
      <c r="A46" t="s">
        <v>55</v>
      </c>
      <c r="B46" t="s">
        <v>56</v>
      </c>
    </row>
    <row r="47" spans="1:10" x14ac:dyDescent="0.25">
      <c r="A47" t="s">
        <v>57</v>
      </c>
      <c r="B47" t="s">
        <v>58</v>
      </c>
    </row>
    <row r="48" spans="1:10" x14ac:dyDescent="0.25">
      <c r="A48" t="s">
        <v>59</v>
      </c>
      <c r="B48" t="s">
        <v>60</v>
      </c>
    </row>
    <row r="49" spans="1:10" x14ac:dyDescent="0.25">
      <c r="A49" t="s">
        <v>59</v>
      </c>
      <c r="B49" t="s">
        <v>61</v>
      </c>
    </row>
    <row r="52" spans="1:10" ht="15.5" x14ac:dyDescent="0.35">
      <c r="B52" s="176" t="s">
        <v>62</v>
      </c>
    </row>
    <row r="54" spans="1:10" ht="25.5" customHeight="1" x14ac:dyDescent="0.25">
      <c r="A54" s="178"/>
      <c r="B54" s="181" t="s">
        <v>17</v>
      </c>
      <c r="C54" s="181" t="s">
        <v>5</v>
      </c>
      <c r="D54" s="182"/>
      <c r="E54" s="182"/>
      <c r="F54" s="183" t="s">
        <v>63</v>
      </c>
      <c r="G54" s="183"/>
      <c r="H54" s="183"/>
      <c r="I54" s="183" t="s">
        <v>29</v>
      </c>
      <c r="J54" s="183" t="s">
        <v>0</v>
      </c>
    </row>
    <row r="55" spans="1:10" ht="36.75" customHeight="1" x14ac:dyDescent="0.25">
      <c r="A55" s="179"/>
      <c r="B55" s="184" t="s">
        <v>64</v>
      </c>
      <c r="C55" s="185" t="s">
        <v>65</v>
      </c>
      <c r="D55" s="186"/>
      <c r="E55" s="186"/>
      <c r="F55" s="193" t="s">
        <v>24</v>
      </c>
      <c r="G55" s="194"/>
      <c r="H55" s="194"/>
      <c r="I55" s="194">
        <f>'01 1 Pol'!G8+'01 2 Pol'!G8</f>
        <v>0</v>
      </c>
      <c r="J55" s="190" t="str">
        <f>IF(I63=0,"",I55/I63*100)</f>
        <v/>
      </c>
    </row>
    <row r="56" spans="1:10" ht="36.75" customHeight="1" x14ac:dyDescent="0.25">
      <c r="A56" s="179"/>
      <c r="B56" s="184" t="s">
        <v>49</v>
      </c>
      <c r="C56" s="185" t="s">
        <v>66</v>
      </c>
      <c r="D56" s="186"/>
      <c r="E56" s="186"/>
      <c r="F56" s="193" t="s">
        <v>24</v>
      </c>
      <c r="G56" s="194"/>
      <c r="H56" s="194"/>
      <c r="I56" s="194">
        <f>'01 1 Pol'!G37</f>
        <v>0</v>
      </c>
      <c r="J56" s="190" t="str">
        <f>IF(I63=0,"",I56/I63*100)</f>
        <v/>
      </c>
    </row>
    <row r="57" spans="1:10" ht="36.75" customHeight="1" x14ac:dyDescent="0.25">
      <c r="A57" s="179"/>
      <c r="B57" s="184" t="s">
        <v>67</v>
      </c>
      <c r="C57" s="185" t="s">
        <v>68</v>
      </c>
      <c r="D57" s="186"/>
      <c r="E57" s="186"/>
      <c r="F57" s="193" t="s">
        <v>24</v>
      </c>
      <c r="G57" s="194"/>
      <c r="H57" s="194"/>
      <c r="I57" s="194">
        <f>'01 1 Pol'!G68+'01 2 Pol'!G26</f>
        <v>0</v>
      </c>
      <c r="J57" s="190" t="str">
        <f>IF(I63=0,"",I57/I63*100)</f>
        <v/>
      </c>
    </row>
    <row r="58" spans="1:10" ht="36.75" customHeight="1" x14ac:dyDescent="0.25">
      <c r="A58" s="179"/>
      <c r="B58" s="184" t="s">
        <v>69</v>
      </c>
      <c r="C58" s="185" t="s">
        <v>70</v>
      </c>
      <c r="D58" s="186"/>
      <c r="E58" s="186"/>
      <c r="F58" s="193" t="s">
        <v>24</v>
      </c>
      <c r="G58" s="194"/>
      <c r="H58" s="194"/>
      <c r="I58" s="194">
        <f>'01 2 Pol'!G33</f>
        <v>0</v>
      </c>
      <c r="J58" s="190" t="str">
        <f>IF(I63=0,"",I58/I63*100)</f>
        <v/>
      </c>
    </row>
    <row r="59" spans="1:10" ht="36.75" customHeight="1" x14ac:dyDescent="0.25">
      <c r="A59" s="179"/>
      <c r="B59" s="184" t="s">
        <v>71</v>
      </c>
      <c r="C59" s="185" t="s">
        <v>72</v>
      </c>
      <c r="D59" s="186"/>
      <c r="E59" s="186"/>
      <c r="F59" s="193" t="s">
        <v>24</v>
      </c>
      <c r="G59" s="194"/>
      <c r="H59" s="194"/>
      <c r="I59" s="194">
        <f>'01 1 Pol'!G70+'01 2 Pol'!G36</f>
        <v>0</v>
      </c>
      <c r="J59" s="190" t="str">
        <f>IF(I63=0,"",I59/I63*100)</f>
        <v/>
      </c>
    </row>
    <row r="60" spans="1:10" ht="36.75" customHeight="1" x14ac:dyDescent="0.25">
      <c r="A60" s="179"/>
      <c r="B60" s="184" t="s">
        <v>73</v>
      </c>
      <c r="C60" s="185" t="s">
        <v>74</v>
      </c>
      <c r="D60" s="186"/>
      <c r="E60" s="186"/>
      <c r="F60" s="193" t="s">
        <v>24</v>
      </c>
      <c r="G60" s="194"/>
      <c r="H60" s="194"/>
      <c r="I60" s="194">
        <f>'01 1 Pol'!G93+'01 2 Pol'!G47</f>
        <v>0</v>
      </c>
      <c r="J60" s="190" t="str">
        <f>IF(I63=0,"",I60/I63*100)</f>
        <v/>
      </c>
    </row>
    <row r="61" spans="1:10" ht="36.75" customHeight="1" x14ac:dyDescent="0.25">
      <c r="A61" s="179"/>
      <c r="B61" s="184" t="s">
        <v>75</v>
      </c>
      <c r="C61" s="185" t="s">
        <v>27</v>
      </c>
      <c r="D61" s="186"/>
      <c r="E61" s="186"/>
      <c r="F61" s="193" t="s">
        <v>75</v>
      </c>
      <c r="G61" s="194"/>
      <c r="H61" s="194"/>
      <c r="I61" s="194">
        <f>'01 1 Pol'!G205</f>
        <v>0</v>
      </c>
      <c r="J61" s="190" t="str">
        <f>IF(I63=0,"",I61/I63*100)</f>
        <v/>
      </c>
    </row>
    <row r="62" spans="1:10" ht="36.75" customHeight="1" x14ac:dyDescent="0.25">
      <c r="A62" s="179"/>
      <c r="B62" s="184" t="s">
        <v>76</v>
      </c>
      <c r="C62" s="185" t="s">
        <v>28</v>
      </c>
      <c r="D62" s="186"/>
      <c r="E62" s="186"/>
      <c r="F62" s="193" t="s">
        <v>76</v>
      </c>
      <c r="G62" s="194"/>
      <c r="H62" s="194"/>
      <c r="I62" s="194">
        <f>'01 2 Pol'!G56</f>
        <v>0</v>
      </c>
      <c r="J62" s="190" t="str">
        <f>IF(I63=0,"",I62/I63*100)</f>
        <v/>
      </c>
    </row>
    <row r="63" spans="1:10" ht="25.5" customHeight="1" x14ac:dyDescent="0.25">
      <c r="A63" s="180"/>
      <c r="B63" s="187" t="s">
        <v>1</v>
      </c>
      <c r="C63" s="188"/>
      <c r="D63" s="189"/>
      <c r="E63" s="189"/>
      <c r="F63" s="195"/>
      <c r="G63" s="196"/>
      <c r="H63" s="196"/>
      <c r="I63" s="196">
        <f>SUM(I55:I62)</f>
        <v>0</v>
      </c>
      <c r="J63" s="191">
        <f>SUM(J55:J62)</f>
        <v>0</v>
      </c>
    </row>
    <row r="64" spans="1:10" x14ac:dyDescent="0.25">
      <c r="F64" s="133"/>
      <c r="G64" s="133"/>
      <c r="H64" s="133"/>
      <c r="I64" s="133"/>
      <c r="J64" s="192"/>
    </row>
    <row r="65" spans="6:10" x14ac:dyDescent="0.25">
      <c r="F65" s="133"/>
      <c r="G65" s="133"/>
      <c r="H65" s="133"/>
      <c r="I65" s="133"/>
      <c r="J65" s="192"/>
    </row>
    <row r="66" spans="6:10" x14ac:dyDescent="0.25">
      <c r="F66" s="133"/>
      <c r="G66" s="133"/>
      <c r="H66" s="133"/>
      <c r="I66" s="133"/>
      <c r="J66" s="192"/>
    </row>
  </sheetData>
  <sheetProtection algorithmName="SHA-512" hashValue="+FELLXZgqdCyDyiKYjA+PH+qZQi0wgLK7pI7Tr/qN/xkkPlhe/EjKqTiSlASXoKzG7nXsE6iusutExCdWhscvg==" saltValue="tMyj3K8fD+0tBBC+pzr+Q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9:E59"/>
    <mergeCell ref="C60:E60"/>
    <mergeCell ref="C61:E61"/>
    <mergeCell ref="C62:E62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5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5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5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RhvwGFRELSKwq/MoyYVZc0oilgqpYqKf9Ni5HTE+90thQSC9dc03OEzHwsYuDhrmPve7VLKd3iILY5D2bp3csw==" saltValue="f4+5qzecA/j8l3MmP51jF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C94A3-13F7-4A89-9D4A-FAAC7BDB8BE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7" customWidth="1"/>
    <col min="3" max="3" width="63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198" t="s">
        <v>77</v>
      </c>
      <c r="B1" s="198"/>
      <c r="C1" s="198"/>
      <c r="D1" s="198"/>
      <c r="E1" s="198"/>
      <c r="F1" s="198"/>
      <c r="G1" s="198"/>
      <c r="AG1" t="s">
        <v>78</v>
      </c>
    </row>
    <row r="2" spans="1:60" ht="2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79</v>
      </c>
    </row>
    <row r="3" spans="1:60" ht="2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79</v>
      </c>
      <c r="AG3" t="s">
        <v>80</v>
      </c>
    </row>
    <row r="4" spans="1:60" ht="25" customHeight="1" x14ac:dyDescent="0.25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81</v>
      </c>
    </row>
    <row r="5" spans="1:60" x14ac:dyDescent="0.25">
      <c r="D5" s="10"/>
    </row>
    <row r="6" spans="1:60" ht="37.5" x14ac:dyDescent="0.25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  <c r="Y6" s="212" t="s">
        <v>103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 x14ac:dyDescent="0.25">
      <c r="A8" s="227" t="s">
        <v>104</v>
      </c>
      <c r="B8" s="228" t="s">
        <v>64</v>
      </c>
      <c r="C8" s="251" t="s">
        <v>65</v>
      </c>
      <c r="D8" s="229"/>
      <c r="E8" s="230"/>
      <c r="F8" s="231"/>
      <c r="G8" s="231">
        <f>SUMIF(AG9:AG36,"&lt;&gt;NOR",G9:G36)</f>
        <v>0</v>
      </c>
      <c r="H8" s="231"/>
      <c r="I8" s="231">
        <f>SUM(I9:I36)</f>
        <v>0</v>
      </c>
      <c r="J8" s="231"/>
      <c r="K8" s="231">
        <f>SUM(K9:K36)</f>
        <v>0</v>
      </c>
      <c r="L8" s="231"/>
      <c r="M8" s="231">
        <f>SUM(M9:M36)</f>
        <v>0</v>
      </c>
      <c r="N8" s="230"/>
      <c r="O8" s="230">
        <f>SUM(O9:O36)</f>
        <v>2.88</v>
      </c>
      <c r="P8" s="230"/>
      <c r="Q8" s="230">
        <f>SUM(Q9:Q36)</f>
        <v>0</v>
      </c>
      <c r="R8" s="231"/>
      <c r="S8" s="231"/>
      <c r="T8" s="232"/>
      <c r="U8" s="226"/>
      <c r="V8" s="226">
        <f>SUM(V9:V36)</f>
        <v>0</v>
      </c>
      <c r="W8" s="226"/>
      <c r="X8" s="226"/>
      <c r="Y8" s="226"/>
      <c r="AG8" t="s">
        <v>105</v>
      </c>
    </row>
    <row r="9" spans="1:60" ht="30" outlineLevel="1" x14ac:dyDescent="0.25">
      <c r="A9" s="241">
        <v>1</v>
      </c>
      <c r="B9" s="242" t="s">
        <v>106</v>
      </c>
      <c r="C9" s="252" t="s">
        <v>107</v>
      </c>
      <c r="D9" s="243" t="s">
        <v>108</v>
      </c>
      <c r="E9" s="244">
        <v>3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0.05</v>
      </c>
      <c r="O9" s="244">
        <f>ROUND(E9*N9,2)</f>
        <v>0.15</v>
      </c>
      <c r="P9" s="244">
        <v>0</v>
      </c>
      <c r="Q9" s="244">
        <f>ROUND(E9*P9,2)</f>
        <v>0</v>
      </c>
      <c r="R9" s="246"/>
      <c r="S9" s="246" t="s">
        <v>109</v>
      </c>
      <c r="T9" s="247" t="s">
        <v>109</v>
      </c>
      <c r="U9" s="223">
        <v>0</v>
      </c>
      <c r="V9" s="223">
        <f>ROUND(E9*U9,2)</f>
        <v>0</v>
      </c>
      <c r="W9" s="223"/>
      <c r="X9" s="223" t="s">
        <v>110</v>
      </c>
      <c r="Y9" s="223" t="s">
        <v>111</v>
      </c>
      <c r="Z9" s="213"/>
      <c r="AA9" s="213"/>
      <c r="AB9" s="213"/>
      <c r="AC9" s="213"/>
      <c r="AD9" s="213"/>
      <c r="AE9" s="213"/>
      <c r="AF9" s="213"/>
      <c r="AG9" s="213" t="s">
        <v>112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41">
        <v>2</v>
      </c>
      <c r="B10" s="242" t="s">
        <v>113</v>
      </c>
      <c r="C10" s="252" t="s">
        <v>114</v>
      </c>
      <c r="D10" s="243" t="s">
        <v>108</v>
      </c>
      <c r="E10" s="244">
        <v>6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6.0000000000000001E-3</v>
      </c>
      <c r="O10" s="244">
        <f>ROUND(E10*N10,2)</f>
        <v>0.04</v>
      </c>
      <c r="P10" s="244">
        <v>0</v>
      </c>
      <c r="Q10" s="244">
        <f>ROUND(E10*P10,2)</f>
        <v>0</v>
      </c>
      <c r="R10" s="246"/>
      <c r="S10" s="246" t="s">
        <v>115</v>
      </c>
      <c r="T10" s="247" t="s">
        <v>116</v>
      </c>
      <c r="U10" s="223">
        <v>0</v>
      </c>
      <c r="V10" s="223">
        <f>ROUND(E10*U10,2)</f>
        <v>0</v>
      </c>
      <c r="W10" s="223"/>
      <c r="X10" s="223" t="s">
        <v>110</v>
      </c>
      <c r="Y10" s="223" t="s">
        <v>111</v>
      </c>
      <c r="Z10" s="213"/>
      <c r="AA10" s="213"/>
      <c r="AB10" s="213"/>
      <c r="AC10" s="213"/>
      <c r="AD10" s="213"/>
      <c r="AE10" s="213"/>
      <c r="AF10" s="213"/>
      <c r="AG10" s="213" t="s">
        <v>112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41">
        <v>3</v>
      </c>
      <c r="B11" s="242" t="s">
        <v>117</v>
      </c>
      <c r="C11" s="252" t="s">
        <v>118</v>
      </c>
      <c r="D11" s="243" t="s">
        <v>119</v>
      </c>
      <c r="E11" s="244">
        <v>9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115</v>
      </c>
      <c r="T11" s="247" t="s">
        <v>116</v>
      </c>
      <c r="U11" s="223">
        <v>0</v>
      </c>
      <c r="V11" s="223">
        <f>ROUND(E11*U11,2)</f>
        <v>0</v>
      </c>
      <c r="W11" s="223"/>
      <c r="X11" s="223" t="s">
        <v>120</v>
      </c>
      <c r="Y11" s="223" t="s">
        <v>111</v>
      </c>
      <c r="Z11" s="213"/>
      <c r="AA11" s="213"/>
      <c r="AB11" s="213"/>
      <c r="AC11" s="213"/>
      <c r="AD11" s="213"/>
      <c r="AE11" s="213"/>
      <c r="AF11" s="213"/>
      <c r="AG11" s="213" t="s">
        <v>121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30" outlineLevel="1" x14ac:dyDescent="0.25">
      <c r="A12" s="241">
        <v>4</v>
      </c>
      <c r="B12" s="242" t="s">
        <v>122</v>
      </c>
      <c r="C12" s="252" t="s">
        <v>123</v>
      </c>
      <c r="D12" s="243" t="s">
        <v>108</v>
      </c>
      <c r="E12" s="244">
        <v>6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4.2000000000000003E-2</v>
      </c>
      <c r="O12" s="244">
        <f>ROUND(E12*N12,2)</f>
        <v>0.25</v>
      </c>
      <c r="P12" s="244">
        <v>0</v>
      </c>
      <c r="Q12" s="244">
        <f>ROUND(E12*P12,2)</f>
        <v>0</v>
      </c>
      <c r="R12" s="246" t="s">
        <v>124</v>
      </c>
      <c r="S12" s="246" t="s">
        <v>109</v>
      </c>
      <c r="T12" s="247" t="s">
        <v>109</v>
      </c>
      <c r="U12" s="223">
        <v>0</v>
      </c>
      <c r="V12" s="223">
        <f>ROUND(E12*U12,2)</f>
        <v>0</v>
      </c>
      <c r="W12" s="223"/>
      <c r="X12" s="223" t="s">
        <v>120</v>
      </c>
      <c r="Y12" s="223" t="s">
        <v>111</v>
      </c>
      <c r="Z12" s="213"/>
      <c r="AA12" s="213"/>
      <c r="AB12" s="213"/>
      <c r="AC12" s="213"/>
      <c r="AD12" s="213"/>
      <c r="AE12" s="213"/>
      <c r="AF12" s="213"/>
      <c r="AG12" s="213" t="s">
        <v>121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0" outlineLevel="1" x14ac:dyDescent="0.25">
      <c r="A13" s="234">
        <v>5</v>
      </c>
      <c r="B13" s="235" t="s">
        <v>106</v>
      </c>
      <c r="C13" s="253" t="s">
        <v>107</v>
      </c>
      <c r="D13" s="236" t="s">
        <v>108</v>
      </c>
      <c r="E13" s="237">
        <v>9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0.05</v>
      </c>
      <c r="O13" s="237">
        <f>ROUND(E13*N13,2)</f>
        <v>0.45</v>
      </c>
      <c r="P13" s="237">
        <v>0</v>
      </c>
      <c r="Q13" s="237">
        <f>ROUND(E13*P13,2)</f>
        <v>0</v>
      </c>
      <c r="R13" s="239" t="s">
        <v>124</v>
      </c>
      <c r="S13" s="239" t="s">
        <v>109</v>
      </c>
      <c r="T13" s="240" t="s">
        <v>109</v>
      </c>
      <c r="U13" s="223">
        <v>0</v>
      </c>
      <c r="V13" s="223">
        <f>ROUND(E13*U13,2)</f>
        <v>0</v>
      </c>
      <c r="W13" s="223"/>
      <c r="X13" s="223" t="s">
        <v>120</v>
      </c>
      <c r="Y13" s="223" t="s">
        <v>111</v>
      </c>
      <c r="Z13" s="213"/>
      <c r="AA13" s="213"/>
      <c r="AB13" s="213"/>
      <c r="AC13" s="213"/>
      <c r="AD13" s="213"/>
      <c r="AE13" s="213"/>
      <c r="AF13" s="213"/>
      <c r="AG13" s="213" t="s">
        <v>121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54" t="s">
        <v>125</v>
      </c>
      <c r="D14" s="248"/>
      <c r="E14" s="248"/>
      <c r="F14" s="248"/>
      <c r="G14" s="248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126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41">
        <v>6</v>
      </c>
      <c r="B15" s="242" t="s">
        <v>127</v>
      </c>
      <c r="C15" s="252" t="s">
        <v>128</v>
      </c>
      <c r="D15" s="243" t="s">
        <v>108</v>
      </c>
      <c r="E15" s="244">
        <v>9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2.0000000000000001E-4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115</v>
      </c>
      <c r="T15" s="247" t="s">
        <v>116</v>
      </c>
      <c r="U15" s="223">
        <v>0</v>
      </c>
      <c r="V15" s="223">
        <f>ROUND(E15*U15,2)</f>
        <v>0</v>
      </c>
      <c r="W15" s="223"/>
      <c r="X15" s="223" t="s">
        <v>120</v>
      </c>
      <c r="Y15" s="223" t="s">
        <v>111</v>
      </c>
      <c r="Z15" s="213"/>
      <c r="AA15" s="213"/>
      <c r="AB15" s="213"/>
      <c r="AC15" s="213"/>
      <c r="AD15" s="213"/>
      <c r="AE15" s="213"/>
      <c r="AF15" s="213"/>
      <c r="AG15" s="213" t="s">
        <v>121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40" outlineLevel="1" x14ac:dyDescent="0.25">
      <c r="A16" s="234">
        <v>7</v>
      </c>
      <c r="B16" s="235" t="s">
        <v>129</v>
      </c>
      <c r="C16" s="253" t="s">
        <v>130</v>
      </c>
      <c r="D16" s="236" t="s">
        <v>131</v>
      </c>
      <c r="E16" s="237">
        <v>58.5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1.4999999999999999E-4</v>
      </c>
      <c r="O16" s="237">
        <f>ROUND(E16*N16,2)</f>
        <v>0.01</v>
      </c>
      <c r="P16" s="237">
        <v>0</v>
      </c>
      <c r="Q16" s="237">
        <f>ROUND(E16*P16,2)</f>
        <v>0</v>
      </c>
      <c r="R16" s="239" t="s">
        <v>124</v>
      </c>
      <c r="S16" s="239" t="s">
        <v>109</v>
      </c>
      <c r="T16" s="240" t="s">
        <v>109</v>
      </c>
      <c r="U16" s="223">
        <v>0</v>
      </c>
      <c r="V16" s="223">
        <f>ROUND(E16*U16,2)</f>
        <v>0</v>
      </c>
      <c r="W16" s="223"/>
      <c r="X16" s="223" t="s">
        <v>120</v>
      </c>
      <c r="Y16" s="223" t="s">
        <v>111</v>
      </c>
      <c r="Z16" s="213"/>
      <c r="AA16" s="213"/>
      <c r="AB16" s="213"/>
      <c r="AC16" s="213"/>
      <c r="AD16" s="213"/>
      <c r="AE16" s="213"/>
      <c r="AF16" s="213"/>
      <c r="AG16" s="213" t="s">
        <v>121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0.5" outlineLevel="2" x14ac:dyDescent="0.25">
      <c r="A17" s="220"/>
      <c r="B17" s="221"/>
      <c r="C17" s="254" t="s">
        <v>132</v>
      </c>
      <c r="D17" s="248"/>
      <c r="E17" s="248"/>
      <c r="F17" s="248"/>
      <c r="G17" s="248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126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49" t="str">
        <f>C17</f>
        <v>použití -30 až 70 °C; max.provoz.teplota při zkratu 160 °C; min.teplota pokládky -5 °C; průřez vodiče 1,5 mm2; samozhášivý; odolnost vůči UV záření; barva pláště černá</v>
      </c>
      <c r="BB17" s="213"/>
      <c r="BC17" s="213"/>
      <c r="BD17" s="213"/>
      <c r="BE17" s="213"/>
      <c r="BF17" s="213"/>
      <c r="BG17" s="213"/>
      <c r="BH17" s="213"/>
    </row>
    <row r="18" spans="1:60" ht="40" outlineLevel="1" x14ac:dyDescent="0.25">
      <c r="A18" s="234">
        <v>8</v>
      </c>
      <c r="B18" s="235" t="s">
        <v>133</v>
      </c>
      <c r="C18" s="253" t="s">
        <v>134</v>
      </c>
      <c r="D18" s="236" t="s">
        <v>131</v>
      </c>
      <c r="E18" s="237">
        <v>400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2.2000000000000001E-4</v>
      </c>
      <c r="O18" s="237">
        <f>ROUND(E18*N18,2)</f>
        <v>0.09</v>
      </c>
      <c r="P18" s="237">
        <v>0</v>
      </c>
      <c r="Q18" s="237">
        <f>ROUND(E18*P18,2)</f>
        <v>0</v>
      </c>
      <c r="R18" s="239" t="s">
        <v>124</v>
      </c>
      <c r="S18" s="239" t="s">
        <v>109</v>
      </c>
      <c r="T18" s="240" t="s">
        <v>109</v>
      </c>
      <c r="U18" s="223">
        <v>0</v>
      </c>
      <c r="V18" s="223">
        <f>ROUND(E18*U18,2)</f>
        <v>0</v>
      </c>
      <c r="W18" s="223"/>
      <c r="X18" s="223" t="s">
        <v>120</v>
      </c>
      <c r="Y18" s="223" t="s">
        <v>111</v>
      </c>
      <c r="Z18" s="213"/>
      <c r="AA18" s="213"/>
      <c r="AB18" s="213"/>
      <c r="AC18" s="213"/>
      <c r="AD18" s="213"/>
      <c r="AE18" s="213"/>
      <c r="AF18" s="213"/>
      <c r="AG18" s="213" t="s">
        <v>121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0.5" outlineLevel="2" x14ac:dyDescent="0.25">
      <c r="A19" s="220"/>
      <c r="B19" s="221"/>
      <c r="C19" s="254" t="s">
        <v>135</v>
      </c>
      <c r="D19" s="248"/>
      <c r="E19" s="248"/>
      <c r="F19" s="248"/>
      <c r="G19" s="248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126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9" t="str">
        <f>C19</f>
        <v>použití -30 až 70 °C; max.provoz.teplota při zkratu 160 °C; min.teplota pokládky -5 °C; průřez vodiče 2,5 mm2; samozhášivý; odolnost vůči UV záření; barva pláště černá</v>
      </c>
      <c r="BB19" s="213"/>
      <c r="BC19" s="213"/>
      <c r="BD19" s="213"/>
      <c r="BE19" s="213"/>
      <c r="BF19" s="213"/>
      <c r="BG19" s="213"/>
      <c r="BH19" s="213"/>
    </row>
    <row r="20" spans="1:60" ht="40" outlineLevel="1" x14ac:dyDescent="0.25">
      <c r="A20" s="234">
        <v>9</v>
      </c>
      <c r="B20" s="235" t="s">
        <v>136</v>
      </c>
      <c r="C20" s="253" t="s">
        <v>137</v>
      </c>
      <c r="D20" s="236" t="s">
        <v>131</v>
      </c>
      <c r="E20" s="237">
        <v>674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6.0999999999999997E-4</v>
      </c>
      <c r="O20" s="237">
        <f>ROUND(E20*N20,2)</f>
        <v>0.41</v>
      </c>
      <c r="P20" s="237">
        <v>0</v>
      </c>
      <c r="Q20" s="237">
        <f>ROUND(E20*P20,2)</f>
        <v>0</v>
      </c>
      <c r="R20" s="239" t="s">
        <v>124</v>
      </c>
      <c r="S20" s="239" t="s">
        <v>109</v>
      </c>
      <c r="T20" s="240" t="s">
        <v>109</v>
      </c>
      <c r="U20" s="223">
        <v>0</v>
      </c>
      <c r="V20" s="223">
        <f>ROUND(E20*U20,2)</f>
        <v>0</v>
      </c>
      <c r="W20" s="223"/>
      <c r="X20" s="223" t="s">
        <v>120</v>
      </c>
      <c r="Y20" s="223" t="s">
        <v>111</v>
      </c>
      <c r="Z20" s="213"/>
      <c r="AA20" s="213"/>
      <c r="AB20" s="213"/>
      <c r="AC20" s="213"/>
      <c r="AD20" s="213"/>
      <c r="AE20" s="213"/>
      <c r="AF20" s="213"/>
      <c r="AG20" s="213" t="s">
        <v>121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0.5" outlineLevel="2" x14ac:dyDescent="0.25">
      <c r="A21" s="220"/>
      <c r="B21" s="221"/>
      <c r="C21" s="254" t="s">
        <v>138</v>
      </c>
      <c r="D21" s="248"/>
      <c r="E21" s="248"/>
      <c r="F21" s="248"/>
      <c r="G21" s="248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126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9" t="str">
        <f>C21</f>
        <v>-30 až 70 °C; max.provoz.teplota při zkratu 160 °C; min.teplota pokládky -5 °C; průřez vodiče 10,0 mm2; samozhášivý; odolnost vůči UV záření; barva pláště černá</v>
      </c>
      <c r="BB21" s="213"/>
      <c r="BC21" s="213"/>
      <c r="BD21" s="213"/>
      <c r="BE21" s="213"/>
      <c r="BF21" s="213"/>
      <c r="BG21" s="213"/>
      <c r="BH21" s="213"/>
    </row>
    <row r="22" spans="1:60" ht="40" outlineLevel="1" x14ac:dyDescent="0.25">
      <c r="A22" s="234">
        <v>10</v>
      </c>
      <c r="B22" s="235" t="s">
        <v>139</v>
      </c>
      <c r="C22" s="253" t="s">
        <v>140</v>
      </c>
      <c r="D22" s="236" t="s">
        <v>131</v>
      </c>
      <c r="E22" s="237">
        <v>511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8.8999999999999995E-4</v>
      </c>
      <c r="O22" s="237">
        <f>ROUND(E22*N22,2)</f>
        <v>0.45</v>
      </c>
      <c r="P22" s="237">
        <v>0</v>
      </c>
      <c r="Q22" s="237">
        <f>ROUND(E22*P22,2)</f>
        <v>0</v>
      </c>
      <c r="R22" s="239" t="s">
        <v>124</v>
      </c>
      <c r="S22" s="239" t="s">
        <v>109</v>
      </c>
      <c r="T22" s="240" t="s">
        <v>109</v>
      </c>
      <c r="U22" s="223">
        <v>0</v>
      </c>
      <c r="V22" s="223">
        <f>ROUND(E22*U22,2)</f>
        <v>0</v>
      </c>
      <c r="W22" s="223"/>
      <c r="X22" s="223" t="s">
        <v>120</v>
      </c>
      <c r="Y22" s="223" t="s">
        <v>111</v>
      </c>
      <c r="Z22" s="213"/>
      <c r="AA22" s="213"/>
      <c r="AB22" s="213"/>
      <c r="AC22" s="213"/>
      <c r="AD22" s="213"/>
      <c r="AE22" s="213"/>
      <c r="AF22" s="213"/>
      <c r="AG22" s="213" t="s">
        <v>121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0.5" outlineLevel="2" x14ac:dyDescent="0.25">
      <c r="A23" s="220"/>
      <c r="B23" s="221"/>
      <c r="C23" s="254" t="s">
        <v>141</v>
      </c>
      <c r="D23" s="248"/>
      <c r="E23" s="248"/>
      <c r="F23" s="248"/>
      <c r="G23" s="248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126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9" t="str">
        <f>C23</f>
        <v>-30 až 70 °C; max.provoz.teplota při zkratu 160 °C; min.teplota pokládky -5 °C; průřez vodiče 16,0 mm2; samozhášivý; odolnost vůči UV záření; barva pláště černá</v>
      </c>
      <c r="BB23" s="213"/>
      <c r="BC23" s="213"/>
      <c r="BD23" s="213"/>
      <c r="BE23" s="213"/>
      <c r="BF23" s="213"/>
      <c r="BG23" s="213"/>
      <c r="BH23" s="213"/>
    </row>
    <row r="24" spans="1:60" ht="30" outlineLevel="1" x14ac:dyDescent="0.25">
      <c r="A24" s="234">
        <v>11</v>
      </c>
      <c r="B24" s="235" t="s">
        <v>142</v>
      </c>
      <c r="C24" s="253" t="s">
        <v>143</v>
      </c>
      <c r="D24" s="236" t="s">
        <v>131</v>
      </c>
      <c r="E24" s="237">
        <v>14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7">
        <v>1.5200000000000001E-3</v>
      </c>
      <c r="O24" s="237">
        <f>ROUND(E24*N24,2)</f>
        <v>0.02</v>
      </c>
      <c r="P24" s="237">
        <v>0</v>
      </c>
      <c r="Q24" s="237">
        <f>ROUND(E24*P24,2)</f>
        <v>0</v>
      </c>
      <c r="R24" s="239" t="s">
        <v>124</v>
      </c>
      <c r="S24" s="239" t="s">
        <v>109</v>
      </c>
      <c r="T24" s="240" t="s">
        <v>109</v>
      </c>
      <c r="U24" s="223">
        <v>0</v>
      </c>
      <c r="V24" s="223">
        <f>ROUND(E24*U24,2)</f>
        <v>0</v>
      </c>
      <c r="W24" s="223"/>
      <c r="X24" s="223" t="s">
        <v>120</v>
      </c>
      <c r="Y24" s="223" t="s">
        <v>111</v>
      </c>
      <c r="Z24" s="213"/>
      <c r="AA24" s="213"/>
      <c r="AB24" s="213"/>
      <c r="AC24" s="213"/>
      <c r="AD24" s="213"/>
      <c r="AE24" s="213"/>
      <c r="AF24" s="213"/>
      <c r="AG24" s="213" t="s">
        <v>121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5">
      <c r="A25" s="220"/>
      <c r="B25" s="221"/>
      <c r="C25" s="254" t="s">
        <v>144</v>
      </c>
      <c r="D25" s="248"/>
      <c r="E25" s="248"/>
      <c r="F25" s="248"/>
      <c r="G25" s="248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126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30" outlineLevel="1" x14ac:dyDescent="0.25">
      <c r="A26" s="234">
        <v>12</v>
      </c>
      <c r="B26" s="235" t="s">
        <v>145</v>
      </c>
      <c r="C26" s="253" t="s">
        <v>146</v>
      </c>
      <c r="D26" s="236" t="s">
        <v>131</v>
      </c>
      <c r="E26" s="237">
        <v>185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7">
        <v>2.5999999999999998E-4</v>
      </c>
      <c r="O26" s="237">
        <f>ROUND(E26*N26,2)</f>
        <v>0.05</v>
      </c>
      <c r="P26" s="237">
        <v>0</v>
      </c>
      <c r="Q26" s="237">
        <f>ROUND(E26*P26,2)</f>
        <v>0</v>
      </c>
      <c r="R26" s="239" t="s">
        <v>124</v>
      </c>
      <c r="S26" s="239" t="s">
        <v>109</v>
      </c>
      <c r="T26" s="240" t="s">
        <v>109</v>
      </c>
      <c r="U26" s="223">
        <v>0</v>
      </c>
      <c r="V26" s="223">
        <f>ROUND(E26*U26,2)</f>
        <v>0</v>
      </c>
      <c r="W26" s="223"/>
      <c r="X26" s="223" t="s">
        <v>120</v>
      </c>
      <c r="Y26" s="223" t="s">
        <v>111</v>
      </c>
      <c r="Z26" s="213"/>
      <c r="AA26" s="213"/>
      <c r="AB26" s="213"/>
      <c r="AC26" s="213"/>
      <c r="AD26" s="213"/>
      <c r="AE26" s="213"/>
      <c r="AF26" s="213"/>
      <c r="AG26" s="213" t="s">
        <v>121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5">
      <c r="A27" s="220"/>
      <c r="B27" s="221"/>
      <c r="C27" s="254" t="s">
        <v>147</v>
      </c>
      <c r="D27" s="248"/>
      <c r="E27" s="248"/>
      <c r="F27" s="248"/>
      <c r="G27" s="248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126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30" outlineLevel="1" x14ac:dyDescent="0.25">
      <c r="A28" s="234">
        <v>13</v>
      </c>
      <c r="B28" s="235" t="s">
        <v>148</v>
      </c>
      <c r="C28" s="253" t="s">
        <v>149</v>
      </c>
      <c r="D28" s="236" t="s">
        <v>131</v>
      </c>
      <c r="E28" s="237">
        <v>125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9.2000000000000003E-4</v>
      </c>
      <c r="O28" s="237">
        <f>ROUND(E28*N28,2)</f>
        <v>0.12</v>
      </c>
      <c r="P28" s="237">
        <v>0</v>
      </c>
      <c r="Q28" s="237">
        <f>ROUND(E28*P28,2)</f>
        <v>0</v>
      </c>
      <c r="R28" s="239" t="s">
        <v>124</v>
      </c>
      <c r="S28" s="239" t="s">
        <v>109</v>
      </c>
      <c r="T28" s="240" t="s">
        <v>109</v>
      </c>
      <c r="U28" s="223">
        <v>0</v>
      </c>
      <c r="V28" s="223">
        <f>ROUND(E28*U28,2)</f>
        <v>0</v>
      </c>
      <c r="W28" s="223"/>
      <c r="X28" s="223" t="s">
        <v>120</v>
      </c>
      <c r="Y28" s="223" t="s">
        <v>111</v>
      </c>
      <c r="Z28" s="213"/>
      <c r="AA28" s="213"/>
      <c r="AB28" s="213"/>
      <c r="AC28" s="213"/>
      <c r="AD28" s="213"/>
      <c r="AE28" s="213"/>
      <c r="AF28" s="213"/>
      <c r="AG28" s="213" t="s">
        <v>121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5">
      <c r="A29" s="220"/>
      <c r="B29" s="221"/>
      <c r="C29" s="254" t="s">
        <v>147</v>
      </c>
      <c r="D29" s="248"/>
      <c r="E29" s="248"/>
      <c r="F29" s="248"/>
      <c r="G29" s="248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126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30" outlineLevel="1" x14ac:dyDescent="0.25">
      <c r="A30" s="234">
        <v>14</v>
      </c>
      <c r="B30" s="235" t="s">
        <v>150</v>
      </c>
      <c r="C30" s="253" t="s">
        <v>151</v>
      </c>
      <c r="D30" s="236" t="s">
        <v>131</v>
      </c>
      <c r="E30" s="237">
        <v>400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9" t="s">
        <v>124</v>
      </c>
      <c r="S30" s="239" t="s">
        <v>109</v>
      </c>
      <c r="T30" s="240" t="s">
        <v>109</v>
      </c>
      <c r="U30" s="223">
        <v>0</v>
      </c>
      <c r="V30" s="223">
        <f>ROUND(E30*U30,2)</f>
        <v>0</v>
      </c>
      <c r="W30" s="223"/>
      <c r="X30" s="223" t="s">
        <v>120</v>
      </c>
      <c r="Y30" s="223" t="s">
        <v>111</v>
      </c>
      <c r="Z30" s="213"/>
      <c r="AA30" s="213"/>
      <c r="AB30" s="213"/>
      <c r="AC30" s="213"/>
      <c r="AD30" s="213"/>
      <c r="AE30" s="213"/>
      <c r="AF30" s="213"/>
      <c r="AG30" s="213" t="s">
        <v>121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5">
      <c r="A31" s="220"/>
      <c r="B31" s="221"/>
      <c r="C31" s="254" t="s">
        <v>152</v>
      </c>
      <c r="D31" s="248"/>
      <c r="E31" s="248"/>
      <c r="F31" s="248"/>
      <c r="G31" s="248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126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41">
        <v>15</v>
      </c>
      <c r="B32" s="242" t="s">
        <v>153</v>
      </c>
      <c r="C32" s="252" t="s">
        <v>154</v>
      </c>
      <c r="D32" s="243" t="s">
        <v>108</v>
      </c>
      <c r="E32" s="244">
        <v>3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6.0000000000000001E-3</v>
      </c>
      <c r="O32" s="244">
        <f>ROUND(E32*N32,2)</f>
        <v>0.02</v>
      </c>
      <c r="P32" s="244">
        <v>0</v>
      </c>
      <c r="Q32" s="244">
        <f>ROUND(E32*P32,2)</f>
        <v>0</v>
      </c>
      <c r="R32" s="246"/>
      <c r="S32" s="246" t="s">
        <v>115</v>
      </c>
      <c r="T32" s="247" t="s">
        <v>116</v>
      </c>
      <c r="U32" s="223">
        <v>0</v>
      </c>
      <c r="V32" s="223">
        <f>ROUND(E32*U32,2)</f>
        <v>0</v>
      </c>
      <c r="W32" s="223"/>
      <c r="X32" s="223" t="s">
        <v>120</v>
      </c>
      <c r="Y32" s="223" t="s">
        <v>111</v>
      </c>
      <c r="Z32" s="213"/>
      <c r="AA32" s="213"/>
      <c r="AB32" s="213"/>
      <c r="AC32" s="213"/>
      <c r="AD32" s="213"/>
      <c r="AE32" s="213"/>
      <c r="AF32" s="213"/>
      <c r="AG32" s="213" t="s">
        <v>121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41">
        <v>16</v>
      </c>
      <c r="B33" s="242" t="s">
        <v>155</v>
      </c>
      <c r="C33" s="252" t="s">
        <v>156</v>
      </c>
      <c r="D33" s="243" t="s">
        <v>108</v>
      </c>
      <c r="E33" s="244">
        <v>8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1.14E-3</v>
      </c>
      <c r="O33" s="244">
        <f>ROUND(E33*N33,2)</f>
        <v>0.01</v>
      </c>
      <c r="P33" s="244">
        <v>0</v>
      </c>
      <c r="Q33" s="244">
        <f>ROUND(E33*P33,2)</f>
        <v>0</v>
      </c>
      <c r="R33" s="246"/>
      <c r="S33" s="246" t="s">
        <v>115</v>
      </c>
      <c r="T33" s="247" t="s">
        <v>116</v>
      </c>
      <c r="U33" s="223">
        <v>0</v>
      </c>
      <c r="V33" s="223">
        <f>ROUND(E33*U33,2)</f>
        <v>0</v>
      </c>
      <c r="W33" s="223"/>
      <c r="X33" s="223" t="s">
        <v>120</v>
      </c>
      <c r="Y33" s="223" t="s">
        <v>111</v>
      </c>
      <c r="Z33" s="213"/>
      <c r="AA33" s="213"/>
      <c r="AB33" s="213"/>
      <c r="AC33" s="213"/>
      <c r="AD33" s="213"/>
      <c r="AE33" s="213"/>
      <c r="AF33" s="213"/>
      <c r="AG33" s="213" t="s">
        <v>121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41">
        <v>17</v>
      </c>
      <c r="B34" s="242" t="s">
        <v>157</v>
      </c>
      <c r="C34" s="252" t="s">
        <v>158</v>
      </c>
      <c r="D34" s="243" t="s">
        <v>131</v>
      </c>
      <c r="E34" s="244">
        <v>332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124</v>
      </c>
      <c r="S34" s="246" t="s">
        <v>109</v>
      </c>
      <c r="T34" s="247" t="s">
        <v>109</v>
      </c>
      <c r="U34" s="223">
        <v>0</v>
      </c>
      <c r="V34" s="223">
        <f>ROUND(E34*U34,2)</f>
        <v>0</v>
      </c>
      <c r="W34" s="223"/>
      <c r="X34" s="223" t="s">
        <v>120</v>
      </c>
      <c r="Y34" s="223" t="s">
        <v>111</v>
      </c>
      <c r="Z34" s="213"/>
      <c r="AA34" s="213"/>
      <c r="AB34" s="213"/>
      <c r="AC34" s="213"/>
      <c r="AD34" s="213"/>
      <c r="AE34" s="213"/>
      <c r="AF34" s="213"/>
      <c r="AG34" s="213" t="s">
        <v>121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0" outlineLevel="1" x14ac:dyDescent="0.25">
      <c r="A35" s="241">
        <v>18</v>
      </c>
      <c r="B35" s="242" t="s">
        <v>159</v>
      </c>
      <c r="C35" s="252" t="s">
        <v>160</v>
      </c>
      <c r="D35" s="243" t="s">
        <v>108</v>
      </c>
      <c r="E35" s="244">
        <v>53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3.2000000000000002E-3</v>
      </c>
      <c r="O35" s="244">
        <f>ROUND(E35*N35,2)</f>
        <v>0.17</v>
      </c>
      <c r="P35" s="244">
        <v>0</v>
      </c>
      <c r="Q35" s="244">
        <f>ROUND(E35*P35,2)</f>
        <v>0</v>
      </c>
      <c r="R35" s="246" t="s">
        <v>124</v>
      </c>
      <c r="S35" s="246" t="s">
        <v>109</v>
      </c>
      <c r="T35" s="247" t="s">
        <v>109</v>
      </c>
      <c r="U35" s="223">
        <v>0</v>
      </c>
      <c r="V35" s="223">
        <f>ROUND(E35*U35,2)</f>
        <v>0</v>
      </c>
      <c r="W35" s="223"/>
      <c r="X35" s="223" t="s">
        <v>120</v>
      </c>
      <c r="Y35" s="223" t="s">
        <v>111</v>
      </c>
      <c r="Z35" s="213"/>
      <c r="AA35" s="213"/>
      <c r="AB35" s="213"/>
      <c r="AC35" s="213"/>
      <c r="AD35" s="213"/>
      <c r="AE35" s="213"/>
      <c r="AF35" s="213"/>
      <c r="AG35" s="213" t="s">
        <v>121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41">
        <v>19</v>
      </c>
      <c r="B36" s="242" t="s">
        <v>161</v>
      </c>
      <c r="C36" s="252" t="s">
        <v>162</v>
      </c>
      <c r="D36" s="243" t="s">
        <v>108</v>
      </c>
      <c r="E36" s="244">
        <v>106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6.0000000000000001E-3</v>
      </c>
      <c r="O36" s="244">
        <f>ROUND(E36*N36,2)</f>
        <v>0.64</v>
      </c>
      <c r="P36" s="244">
        <v>0</v>
      </c>
      <c r="Q36" s="244">
        <f>ROUND(E36*P36,2)</f>
        <v>0</v>
      </c>
      <c r="R36" s="246" t="s">
        <v>124</v>
      </c>
      <c r="S36" s="246" t="s">
        <v>109</v>
      </c>
      <c r="T36" s="247" t="s">
        <v>109</v>
      </c>
      <c r="U36" s="223">
        <v>0</v>
      </c>
      <c r="V36" s="223">
        <f>ROUND(E36*U36,2)</f>
        <v>0</v>
      </c>
      <c r="W36" s="223"/>
      <c r="X36" s="223" t="s">
        <v>120</v>
      </c>
      <c r="Y36" s="223" t="s">
        <v>111</v>
      </c>
      <c r="Z36" s="213"/>
      <c r="AA36" s="213"/>
      <c r="AB36" s="213"/>
      <c r="AC36" s="213"/>
      <c r="AD36" s="213"/>
      <c r="AE36" s="213"/>
      <c r="AF36" s="213"/>
      <c r="AG36" s="213" t="s">
        <v>121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13" x14ac:dyDescent="0.25">
      <c r="A37" s="227" t="s">
        <v>104</v>
      </c>
      <c r="B37" s="228" t="s">
        <v>49</v>
      </c>
      <c r="C37" s="251" t="s">
        <v>66</v>
      </c>
      <c r="D37" s="229"/>
      <c r="E37" s="230"/>
      <c r="F37" s="231"/>
      <c r="G37" s="231">
        <f>SUMIF(AG38:AG67,"&lt;&gt;NOR",G38:G67)</f>
        <v>0</v>
      </c>
      <c r="H37" s="231"/>
      <c r="I37" s="231">
        <f>SUM(I38:I67)</f>
        <v>0</v>
      </c>
      <c r="J37" s="231"/>
      <c r="K37" s="231">
        <f>SUM(K38:K67)</f>
        <v>0</v>
      </c>
      <c r="L37" s="231"/>
      <c r="M37" s="231">
        <f>SUM(M38:M67)</f>
        <v>0</v>
      </c>
      <c r="N37" s="230"/>
      <c r="O37" s="230">
        <f>SUM(O38:O67)</f>
        <v>0</v>
      </c>
      <c r="P37" s="230"/>
      <c r="Q37" s="230">
        <f>SUM(Q38:Q67)</f>
        <v>0</v>
      </c>
      <c r="R37" s="231"/>
      <c r="S37" s="231"/>
      <c r="T37" s="232"/>
      <c r="U37" s="226"/>
      <c r="V37" s="226">
        <f>SUM(V38:V67)</f>
        <v>68.209999999999994</v>
      </c>
      <c r="W37" s="226"/>
      <c r="X37" s="226"/>
      <c r="Y37" s="226"/>
      <c r="AG37" t="s">
        <v>105</v>
      </c>
    </row>
    <row r="38" spans="1:60" outlineLevel="1" x14ac:dyDescent="0.25">
      <c r="A38" s="234">
        <v>20</v>
      </c>
      <c r="B38" s="235" t="s">
        <v>163</v>
      </c>
      <c r="C38" s="253" t="s">
        <v>164</v>
      </c>
      <c r="D38" s="236" t="s">
        <v>165</v>
      </c>
      <c r="E38" s="237">
        <v>97.773750000000007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9" t="s">
        <v>166</v>
      </c>
      <c r="S38" s="239" t="s">
        <v>109</v>
      </c>
      <c r="T38" s="240" t="s">
        <v>109</v>
      </c>
      <c r="U38" s="223">
        <v>0</v>
      </c>
      <c r="V38" s="223">
        <f>ROUND(E38*U38,2)</f>
        <v>0</v>
      </c>
      <c r="W38" s="223"/>
      <c r="X38" s="223" t="s">
        <v>167</v>
      </c>
      <c r="Y38" s="223" t="s">
        <v>111</v>
      </c>
      <c r="Z38" s="213"/>
      <c r="AA38" s="213"/>
      <c r="AB38" s="213"/>
      <c r="AC38" s="213"/>
      <c r="AD38" s="213"/>
      <c r="AE38" s="213"/>
      <c r="AF38" s="213"/>
      <c r="AG38" s="213" t="s">
        <v>168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5">
      <c r="A39" s="220"/>
      <c r="B39" s="221"/>
      <c r="C39" s="255" t="s">
        <v>169</v>
      </c>
      <c r="D39" s="224"/>
      <c r="E39" s="225">
        <v>33.99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170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5">
      <c r="A40" s="220"/>
      <c r="B40" s="221"/>
      <c r="C40" s="255" t="s">
        <v>171</v>
      </c>
      <c r="D40" s="224"/>
      <c r="E40" s="225">
        <v>6.45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170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5">
      <c r="A41" s="220"/>
      <c r="B41" s="221"/>
      <c r="C41" s="255" t="s">
        <v>172</v>
      </c>
      <c r="D41" s="224"/>
      <c r="E41" s="225">
        <v>0.88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170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5">
      <c r="A42" s="220"/>
      <c r="B42" s="221"/>
      <c r="C42" s="255" t="s">
        <v>173</v>
      </c>
      <c r="D42" s="224"/>
      <c r="E42" s="225">
        <v>17.32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170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 x14ac:dyDescent="0.25">
      <c r="A43" s="220"/>
      <c r="B43" s="221"/>
      <c r="C43" s="255" t="s">
        <v>174</v>
      </c>
      <c r="D43" s="224"/>
      <c r="E43" s="225">
        <v>1.0900000000000001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170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5">
      <c r="A44" s="220"/>
      <c r="B44" s="221"/>
      <c r="C44" s="255" t="s">
        <v>175</v>
      </c>
      <c r="D44" s="224"/>
      <c r="E44" s="225">
        <v>2.75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170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5">
      <c r="A45" s="220"/>
      <c r="B45" s="221"/>
      <c r="C45" s="255" t="s">
        <v>176</v>
      </c>
      <c r="D45" s="224"/>
      <c r="E45" s="225">
        <v>3.33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170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5">
      <c r="A46" s="220"/>
      <c r="B46" s="221"/>
      <c r="C46" s="255" t="s">
        <v>177</v>
      </c>
      <c r="D46" s="224"/>
      <c r="E46" s="225">
        <v>8.7799999999999994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170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5">
      <c r="A47" s="220"/>
      <c r="B47" s="221"/>
      <c r="C47" s="255" t="s">
        <v>178</v>
      </c>
      <c r="D47" s="224"/>
      <c r="E47" s="225">
        <v>13.39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170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3" x14ac:dyDescent="0.25">
      <c r="A48" s="220"/>
      <c r="B48" s="221"/>
      <c r="C48" s="255" t="s">
        <v>179</v>
      </c>
      <c r="D48" s="224"/>
      <c r="E48" s="225">
        <v>9.7899999999999991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170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34">
        <v>21</v>
      </c>
      <c r="B49" s="235" t="s">
        <v>180</v>
      </c>
      <c r="C49" s="253" t="s">
        <v>181</v>
      </c>
      <c r="D49" s="236" t="s">
        <v>165</v>
      </c>
      <c r="E49" s="237">
        <v>5.1074999999999999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/>
      <c r="S49" s="239" t="s">
        <v>109</v>
      </c>
      <c r="T49" s="240" t="s">
        <v>109</v>
      </c>
      <c r="U49" s="223">
        <v>0.66300000000000003</v>
      </c>
      <c r="V49" s="223">
        <f>ROUND(E49*U49,2)</f>
        <v>3.39</v>
      </c>
      <c r="W49" s="223"/>
      <c r="X49" s="223" t="s">
        <v>167</v>
      </c>
      <c r="Y49" s="223" t="s">
        <v>111</v>
      </c>
      <c r="Z49" s="213"/>
      <c r="AA49" s="213"/>
      <c r="AB49" s="213"/>
      <c r="AC49" s="213"/>
      <c r="AD49" s="213"/>
      <c r="AE49" s="213"/>
      <c r="AF49" s="213"/>
      <c r="AG49" s="213" t="s">
        <v>182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5">
      <c r="A50" s="220"/>
      <c r="B50" s="221"/>
      <c r="C50" s="255" t="s">
        <v>183</v>
      </c>
      <c r="D50" s="224"/>
      <c r="E50" s="225">
        <v>0.27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170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3" x14ac:dyDescent="0.25">
      <c r="A51" s="220"/>
      <c r="B51" s="221"/>
      <c r="C51" s="255" t="s">
        <v>184</v>
      </c>
      <c r="D51" s="224"/>
      <c r="E51" s="225">
        <v>1.73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170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 x14ac:dyDescent="0.25">
      <c r="A52" s="220"/>
      <c r="B52" s="221"/>
      <c r="C52" s="255" t="s">
        <v>185</v>
      </c>
      <c r="D52" s="224"/>
      <c r="E52" s="225">
        <v>3.1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170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34">
        <v>22</v>
      </c>
      <c r="B53" s="235" t="s">
        <v>186</v>
      </c>
      <c r="C53" s="253" t="s">
        <v>187</v>
      </c>
      <c r="D53" s="236" t="s">
        <v>165</v>
      </c>
      <c r="E53" s="237">
        <v>97.773750000000007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9"/>
      <c r="S53" s="239" t="s">
        <v>109</v>
      </c>
      <c r="T53" s="240" t="s">
        <v>109</v>
      </c>
      <c r="U53" s="223">
        <v>0.66300000000000003</v>
      </c>
      <c r="V53" s="223">
        <f>ROUND(E53*U53,2)</f>
        <v>64.819999999999993</v>
      </c>
      <c r="W53" s="223"/>
      <c r="X53" s="223" t="s">
        <v>167</v>
      </c>
      <c r="Y53" s="223" t="s">
        <v>111</v>
      </c>
      <c r="Z53" s="213"/>
      <c r="AA53" s="213"/>
      <c r="AB53" s="213"/>
      <c r="AC53" s="213"/>
      <c r="AD53" s="213"/>
      <c r="AE53" s="213"/>
      <c r="AF53" s="213"/>
      <c r="AG53" s="213" t="s">
        <v>182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55" t="s">
        <v>169</v>
      </c>
      <c r="D54" s="224"/>
      <c r="E54" s="225">
        <v>33.99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170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5">
      <c r="A55" s="220"/>
      <c r="B55" s="221"/>
      <c r="C55" s="255" t="s">
        <v>171</v>
      </c>
      <c r="D55" s="224"/>
      <c r="E55" s="225">
        <v>6.45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170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5">
      <c r="A56" s="220"/>
      <c r="B56" s="221"/>
      <c r="C56" s="255" t="s">
        <v>172</v>
      </c>
      <c r="D56" s="224"/>
      <c r="E56" s="225">
        <v>0.88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170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5">
      <c r="A57" s="220"/>
      <c r="B57" s="221"/>
      <c r="C57" s="255" t="s">
        <v>173</v>
      </c>
      <c r="D57" s="224"/>
      <c r="E57" s="225">
        <v>17.32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170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5">
      <c r="A58" s="220"/>
      <c r="B58" s="221"/>
      <c r="C58" s="255" t="s">
        <v>174</v>
      </c>
      <c r="D58" s="224"/>
      <c r="E58" s="225">
        <v>1.0900000000000001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170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5">
      <c r="A59" s="220"/>
      <c r="B59" s="221"/>
      <c r="C59" s="255" t="s">
        <v>175</v>
      </c>
      <c r="D59" s="224"/>
      <c r="E59" s="225">
        <v>2.75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170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5">
      <c r="A60" s="220"/>
      <c r="B60" s="221"/>
      <c r="C60" s="255" t="s">
        <v>176</v>
      </c>
      <c r="D60" s="224"/>
      <c r="E60" s="225">
        <v>3.33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170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3" x14ac:dyDescent="0.25">
      <c r="A61" s="220"/>
      <c r="B61" s="221"/>
      <c r="C61" s="255" t="s">
        <v>177</v>
      </c>
      <c r="D61" s="224"/>
      <c r="E61" s="225">
        <v>8.7799999999999994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170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5">
      <c r="A62" s="220"/>
      <c r="B62" s="221"/>
      <c r="C62" s="255" t="s">
        <v>178</v>
      </c>
      <c r="D62" s="224"/>
      <c r="E62" s="225">
        <v>13.39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170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5">
      <c r="A63" s="220"/>
      <c r="B63" s="221"/>
      <c r="C63" s="255" t="s">
        <v>179</v>
      </c>
      <c r="D63" s="224"/>
      <c r="E63" s="225">
        <v>9.7899999999999991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170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4">
        <v>23</v>
      </c>
      <c r="B64" s="235" t="s">
        <v>188</v>
      </c>
      <c r="C64" s="253" t="s">
        <v>189</v>
      </c>
      <c r="D64" s="236" t="s">
        <v>190</v>
      </c>
      <c r="E64" s="237">
        <v>10.215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9"/>
      <c r="S64" s="239" t="s">
        <v>115</v>
      </c>
      <c r="T64" s="240" t="s">
        <v>116</v>
      </c>
      <c r="U64" s="223">
        <v>0</v>
      </c>
      <c r="V64" s="223">
        <f>ROUND(E64*U64,2)</f>
        <v>0</v>
      </c>
      <c r="W64" s="223"/>
      <c r="X64" s="223" t="s">
        <v>191</v>
      </c>
      <c r="Y64" s="223" t="s">
        <v>111</v>
      </c>
      <c r="Z64" s="213"/>
      <c r="AA64" s="213"/>
      <c r="AB64" s="213"/>
      <c r="AC64" s="213"/>
      <c r="AD64" s="213"/>
      <c r="AE64" s="213"/>
      <c r="AF64" s="213"/>
      <c r="AG64" s="213" t="s">
        <v>192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55" t="s">
        <v>193</v>
      </c>
      <c r="D65" s="224"/>
      <c r="E65" s="225">
        <v>0.54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170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5">
      <c r="A66" s="220"/>
      <c r="B66" s="221"/>
      <c r="C66" s="255" t="s">
        <v>194</v>
      </c>
      <c r="D66" s="224"/>
      <c r="E66" s="225">
        <v>3.46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170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3" x14ac:dyDescent="0.25">
      <c r="A67" s="220"/>
      <c r="B67" s="221"/>
      <c r="C67" s="255" t="s">
        <v>195</v>
      </c>
      <c r="D67" s="224"/>
      <c r="E67" s="225">
        <v>6.21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170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13" x14ac:dyDescent="0.25">
      <c r="A68" s="227" t="s">
        <v>104</v>
      </c>
      <c r="B68" s="228" t="s">
        <v>67</v>
      </c>
      <c r="C68" s="251" t="s">
        <v>68</v>
      </c>
      <c r="D68" s="229"/>
      <c r="E68" s="230"/>
      <c r="F68" s="231"/>
      <c r="G68" s="231">
        <f>SUMIF(AG69:AG69,"&lt;&gt;NOR",G69:G69)</f>
        <v>0</v>
      </c>
      <c r="H68" s="231"/>
      <c r="I68" s="231">
        <f>SUM(I69:I69)</f>
        <v>0</v>
      </c>
      <c r="J68" s="231"/>
      <c r="K68" s="231">
        <f>SUM(K69:K69)</f>
        <v>0</v>
      </c>
      <c r="L68" s="231"/>
      <c r="M68" s="231">
        <f>SUM(M69:M69)</f>
        <v>0</v>
      </c>
      <c r="N68" s="230"/>
      <c r="O68" s="230">
        <f>SUM(O69:O69)</f>
        <v>0</v>
      </c>
      <c r="P68" s="230"/>
      <c r="Q68" s="230">
        <f>SUM(Q69:Q69)</f>
        <v>0</v>
      </c>
      <c r="R68" s="231"/>
      <c r="S68" s="231"/>
      <c r="T68" s="232"/>
      <c r="U68" s="226"/>
      <c r="V68" s="226">
        <f>SUM(V69:V69)</f>
        <v>11.7</v>
      </c>
      <c r="W68" s="226"/>
      <c r="X68" s="226"/>
      <c r="Y68" s="226"/>
      <c r="AG68" t="s">
        <v>105</v>
      </c>
    </row>
    <row r="69" spans="1:60" outlineLevel="1" x14ac:dyDescent="0.25">
      <c r="A69" s="241">
        <v>24</v>
      </c>
      <c r="B69" s="242" t="s">
        <v>196</v>
      </c>
      <c r="C69" s="252" t="s">
        <v>197</v>
      </c>
      <c r="D69" s="243" t="s">
        <v>198</v>
      </c>
      <c r="E69" s="244">
        <v>10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6" t="s">
        <v>71</v>
      </c>
      <c r="S69" s="246" t="s">
        <v>109</v>
      </c>
      <c r="T69" s="247" t="s">
        <v>109</v>
      </c>
      <c r="U69" s="223">
        <v>1.17</v>
      </c>
      <c r="V69" s="223">
        <f>ROUND(E69*U69,2)</f>
        <v>11.7</v>
      </c>
      <c r="W69" s="223"/>
      <c r="X69" s="223" t="s">
        <v>167</v>
      </c>
      <c r="Y69" s="223" t="s">
        <v>111</v>
      </c>
      <c r="Z69" s="213"/>
      <c r="AA69" s="213"/>
      <c r="AB69" s="213"/>
      <c r="AC69" s="213"/>
      <c r="AD69" s="213"/>
      <c r="AE69" s="213"/>
      <c r="AF69" s="213"/>
      <c r="AG69" s="213" t="s">
        <v>182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13" x14ac:dyDescent="0.25">
      <c r="A70" s="227" t="s">
        <v>104</v>
      </c>
      <c r="B70" s="228" t="s">
        <v>71</v>
      </c>
      <c r="C70" s="251" t="s">
        <v>72</v>
      </c>
      <c r="D70" s="229"/>
      <c r="E70" s="230"/>
      <c r="F70" s="231"/>
      <c r="G70" s="231">
        <f>SUMIF(AG71:AG92,"&lt;&gt;NOR",G71:G92)</f>
        <v>0</v>
      </c>
      <c r="H70" s="231"/>
      <c r="I70" s="231">
        <f>SUM(I71:I92)</f>
        <v>0</v>
      </c>
      <c r="J70" s="231"/>
      <c r="K70" s="231">
        <f>SUM(K71:K92)</f>
        <v>0</v>
      </c>
      <c r="L70" s="231"/>
      <c r="M70" s="231">
        <f>SUM(M71:M92)</f>
        <v>0</v>
      </c>
      <c r="N70" s="230"/>
      <c r="O70" s="230">
        <f>SUM(O71:O92)</f>
        <v>1.1499999999999999</v>
      </c>
      <c r="P70" s="230"/>
      <c r="Q70" s="230">
        <f>SUM(Q71:Q92)</f>
        <v>0</v>
      </c>
      <c r="R70" s="231"/>
      <c r="S70" s="231"/>
      <c r="T70" s="232"/>
      <c r="U70" s="226"/>
      <c r="V70" s="226">
        <f>SUM(V71:V92)</f>
        <v>582.44000000000005</v>
      </c>
      <c r="W70" s="226"/>
      <c r="X70" s="226"/>
      <c r="Y70" s="226"/>
      <c r="AG70" t="s">
        <v>105</v>
      </c>
    </row>
    <row r="71" spans="1:60" outlineLevel="1" x14ac:dyDescent="0.25">
      <c r="A71" s="234">
        <v>25</v>
      </c>
      <c r="B71" s="235" t="s">
        <v>199</v>
      </c>
      <c r="C71" s="253" t="s">
        <v>200</v>
      </c>
      <c r="D71" s="236" t="s">
        <v>131</v>
      </c>
      <c r="E71" s="237">
        <v>1585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9" t="s">
        <v>71</v>
      </c>
      <c r="S71" s="239" t="s">
        <v>109</v>
      </c>
      <c r="T71" s="240" t="s">
        <v>109</v>
      </c>
      <c r="U71" s="223">
        <v>0.11600000000000001</v>
      </c>
      <c r="V71" s="223">
        <f>ROUND(E71*U71,2)</f>
        <v>183.86</v>
      </c>
      <c r="W71" s="223"/>
      <c r="X71" s="223" t="s">
        <v>167</v>
      </c>
      <c r="Y71" s="223" t="s">
        <v>111</v>
      </c>
      <c r="Z71" s="213"/>
      <c r="AA71" s="213"/>
      <c r="AB71" s="213"/>
      <c r="AC71" s="213"/>
      <c r="AD71" s="213"/>
      <c r="AE71" s="213"/>
      <c r="AF71" s="213"/>
      <c r="AG71" s="213" t="s">
        <v>182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5">
      <c r="A72" s="220"/>
      <c r="B72" s="221"/>
      <c r="C72" s="255" t="s">
        <v>201</v>
      </c>
      <c r="D72" s="224"/>
      <c r="E72" s="225">
        <v>1585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170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41">
        <v>26</v>
      </c>
      <c r="B73" s="242" t="s">
        <v>202</v>
      </c>
      <c r="C73" s="252" t="s">
        <v>203</v>
      </c>
      <c r="D73" s="243" t="s">
        <v>131</v>
      </c>
      <c r="E73" s="244">
        <v>125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0</v>
      </c>
      <c r="O73" s="244">
        <f>ROUND(E73*N73,2)</f>
        <v>0</v>
      </c>
      <c r="P73" s="244">
        <v>0</v>
      </c>
      <c r="Q73" s="244">
        <f>ROUND(E73*P73,2)</f>
        <v>0</v>
      </c>
      <c r="R73" s="246" t="s">
        <v>71</v>
      </c>
      <c r="S73" s="246" t="s">
        <v>109</v>
      </c>
      <c r="T73" s="247" t="s">
        <v>109</v>
      </c>
      <c r="U73" s="223">
        <v>0.15817000000000001</v>
      </c>
      <c r="V73" s="223">
        <f>ROUND(E73*U73,2)</f>
        <v>19.77</v>
      </c>
      <c r="W73" s="223"/>
      <c r="X73" s="223" t="s">
        <v>167</v>
      </c>
      <c r="Y73" s="223" t="s">
        <v>111</v>
      </c>
      <c r="Z73" s="213"/>
      <c r="AA73" s="213"/>
      <c r="AB73" s="213"/>
      <c r="AC73" s="213"/>
      <c r="AD73" s="213"/>
      <c r="AE73" s="213"/>
      <c r="AF73" s="213"/>
      <c r="AG73" s="213" t="s">
        <v>182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41">
        <v>27</v>
      </c>
      <c r="B74" s="242" t="s">
        <v>204</v>
      </c>
      <c r="C74" s="252" t="s">
        <v>205</v>
      </c>
      <c r="D74" s="243" t="s">
        <v>108</v>
      </c>
      <c r="E74" s="244">
        <v>88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4">
        <v>0</v>
      </c>
      <c r="O74" s="244">
        <f>ROUND(E74*N74,2)</f>
        <v>0</v>
      </c>
      <c r="P74" s="244">
        <v>0</v>
      </c>
      <c r="Q74" s="244">
        <f>ROUND(E74*P74,2)</f>
        <v>0</v>
      </c>
      <c r="R74" s="246" t="s">
        <v>71</v>
      </c>
      <c r="S74" s="246" t="s">
        <v>109</v>
      </c>
      <c r="T74" s="247" t="s">
        <v>109</v>
      </c>
      <c r="U74" s="223">
        <v>5.0500000000000003E-2</v>
      </c>
      <c r="V74" s="223">
        <f>ROUND(E74*U74,2)</f>
        <v>4.4400000000000004</v>
      </c>
      <c r="W74" s="223"/>
      <c r="X74" s="223" t="s">
        <v>167</v>
      </c>
      <c r="Y74" s="223" t="s">
        <v>111</v>
      </c>
      <c r="Z74" s="213"/>
      <c r="AA74" s="213"/>
      <c r="AB74" s="213"/>
      <c r="AC74" s="213"/>
      <c r="AD74" s="213"/>
      <c r="AE74" s="213"/>
      <c r="AF74" s="213"/>
      <c r="AG74" s="213" t="s">
        <v>182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41">
        <v>28</v>
      </c>
      <c r="B75" s="242" t="s">
        <v>206</v>
      </c>
      <c r="C75" s="252" t="s">
        <v>207</v>
      </c>
      <c r="D75" s="243" t="s">
        <v>108</v>
      </c>
      <c r="E75" s="244">
        <v>3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6" t="s">
        <v>71</v>
      </c>
      <c r="S75" s="246" t="s">
        <v>109</v>
      </c>
      <c r="T75" s="247" t="s">
        <v>109</v>
      </c>
      <c r="U75" s="223">
        <v>0.06</v>
      </c>
      <c r="V75" s="223">
        <f>ROUND(E75*U75,2)</f>
        <v>0.18</v>
      </c>
      <c r="W75" s="223"/>
      <c r="X75" s="223" t="s">
        <v>167</v>
      </c>
      <c r="Y75" s="223" t="s">
        <v>111</v>
      </c>
      <c r="Z75" s="213"/>
      <c r="AA75" s="213"/>
      <c r="AB75" s="213"/>
      <c r="AC75" s="213"/>
      <c r="AD75" s="213"/>
      <c r="AE75" s="213"/>
      <c r="AF75" s="213"/>
      <c r="AG75" s="213" t="s">
        <v>182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41">
        <v>29</v>
      </c>
      <c r="B76" s="242" t="s">
        <v>208</v>
      </c>
      <c r="C76" s="252" t="s">
        <v>209</v>
      </c>
      <c r="D76" s="243" t="s">
        <v>108</v>
      </c>
      <c r="E76" s="244">
        <v>76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6" t="s">
        <v>71</v>
      </c>
      <c r="S76" s="246" t="s">
        <v>109</v>
      </c>
      <c r="T76" s="247" t="s">
        <v>109</v>
      </c>
      <c r="U76" s="223">
        <v>8.2170000000000007E-2</v>
      </c>
      <c r="V76" s="223">
        <f>ROUND(E76*U76,2)</f>
        <v>6.24</v>
      </c>
      <c r="W76" s="223"/>
      <c r="X76" s="223" t="s">
        <v>167</v>
      </c>
      <c r="Y76" s="223" t="s">
        <v>111</v>
      </c>
      <c r="Z76" s="213"/>
      <c r="AA76" s="213"/>
      <c r="AB76" s="213"/>
      <c r="AC76" s="213"/>
      <c r="AD76" s="213"/>
      <c r="AE76" s="213"/>
      <c r="AF76" s="213"/>
      <c r="AG76" s="213" t="s">
        <v>182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41">
        <v>30</v>
      </c>
      <c r="B77" s="242" t="s">
        <v>196</v>
      </c>
      <c r="C77" s="252" t="s">
        <v>197</v>
      </c>
      <c r="D77" s="243" t="s">
        <v>198</v>
      </c>
      <c r="E77" s="244">
        <v>9</v>
      </c>
      <c r="F77" s="245"/>
      <c r="G77" s="246">
        <f>ROUND(E77*F77,2)</f>
        <v>0</v>
      </c>
      <c r="H77" s="245"/>
      <c r="I77" s="246">
        <f>ROUND(E77*H77,2)</f>
        <v>0</v>
      </c>
      <c r="J77" s="245"/>
      <c r="K77" s="246">
        <f>ROUND(E77*J77,2)</f>
        <v>0</v>
      </c>
      <c r="L77" s="246">
        <v>21</v>
      </c>
      <c r="M77" s="246">
        <f>G77*(1+L77/100)</f>
        <v>0</v>
      </c>
      <c r="N77" s="244">
        <v>0</v>
      </c>
      <c r="O77" s="244">
        <f>ROUND(E77*N77,2)</f>
        <v>0</v>
      </c>
      <c r="P77" s="244">
        <v>0</v>
      </c>
      <c r="Q77" s="244">
        <f>ROUND(E77*P77,2)</f>
        <v>0</v>
      </c>
      <c r="R77" s="246" t="s">
        <v>71</v>
      </c>
      <c r="S77" s="246" t="s">
        <v>109</v>
      </c>
      <c r="T77" s="247" t="s">
        <v>109</v>
      </c>
      <c r="U77" s="223">
        <v>1.17</v>
      </c>
      <c r="V77" s="223">
        <f>ROUND(E77*U77,2)</f>
        <v>10.53</v>
      </c>
      <c r="W77" s="223"/>
      <c r="X77" s="223" t="s">
        <v>167</v>
      </c>
      <c r="Y77" s="223" t="s">
        <v>111</v>
      </c>
      <c r="Z77" s="213"/>
      <c r="AA77" s="213"/>
      <c r="AB77" s="213"/>
      <c r="AC77" s="213"/>
      <c r="AD77" s="213"/>
      <c r="AE77" s="213"/>
      <c r="AF77" s="213"/>
      <c r="AG77" s="213" t="s">
        <v>182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34">
        <v>31</v>
      </c>
      <c r="B78" s="235" t="s">
        <v>210</v>
      </c>
      <c r="C78" s="253" t="s">
        <v>211</v>
      </c>
      <c r="D78" s="236" t="s">
        <v>108</v>
      </c>
      <c r="E78" s="237">
        <v>9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9" t="s">
        <v>71</v>
      </c>
      <c r="S78" s="239" t="s">
        <v>109</v>
      </c>
      <c r="T78" s="240" t="s">
        <v>109</v>
      </c>
      <c r="U78" s="223">
        <v>3.4166699999999999</v>
      </c>
      <c r="V78" s="223">
        <f>ROUND(E78*U78,2)</f>
        <v>30.75</v>
      </c>
      <c r="W78" s="223"/>
      <c r="X78" s="223" t="s">
        <v>167</v>
      </c>
      <c r="Y78" s="223" t="s">
        <v>111</v>
      </c>
      <c r="Z78" s="213"/>
      <c r="AA78" s="213"/>
      <c r="AB78" s="213"/>
      <c r="AC78" s="213"/>
      <c r="AD78" s="213"/>
      <c r="AE78" s="213"/>
      <c r="AF78" s="213"/>
      <c r="AG78" s="213" t="s">
        <v>168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 x14ac:dyDescent="0.25">
      <c r="A79" s="220"/>
      <c r="B79" s="221"/>
      <c r="C79" s="254" t="s">
        <v>212</v>
      </c>
      <c r="D79" s="248"/>
      <c r="E79" s="248"/>
      <c r="F79" s="248"/>
      <c r="G79" s="248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126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34">
        <v>32</v>
      </c>
      <c r="B80" s="235" t="s">
        <v>213</v>
      </c>
      <c r="C80" s="253" t="s">
        <v>214</v>
      </c>
      <c r="D80" s="236" t="s">
        <v>108</v>
      </c>
      <c r="E80" s="237">
        <v>9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9" t="s">
        <v>71</v>
      </c>
      <c r="S80" s="239" t="s">
        <v>109</v>
      </c>
      <c r="T80" s="240" t="s">
        <v>109</v>
      </c>
      <c r="U80" s="223">
        <v>1.3666700000000001</v>
      </c>
      <c r="V80" s="223">
        <f>ROUND(E80*U80,2)</f>
        <v>12.3</v>
      </c>
      <c r="W80" s="223"/>
      <c r="X80" s="223" t="s">
        <v>167</v>
      </c>
      <c r="Y80" s="223" t="s">
        <v>111</v>
      </c>
      <c r="Z80" s="213"/>
      <c r="AA80" s="213"/>
      <c r="AB80" s="213"/>
      <c r="AC80" s="213"/>
      <c r="AD80" s="213"/>
      <c r="AE80" s="213"/>
      <c r="AF80" s="213"/>
      <c r="AG80" s="213" t="s">
        <v>168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0.5" outlineLevel="2" x14ac:dyDescent="0.25">
      <c r="A81" s="220"/>
      <c r="B81" s="221"/>
      <c r="C81" s="254" t="s">
        <v>215</v>
      </c>
      <c r="D81" s="248"/>
      <c r="E81" s="248"/>
      <c r="F81" s="248"/>
      <c r="G81" s="248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126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49" t="str">
        <f>C81</f>
        <v>Montáž stožárové rozvodnice, montáže kabelu mezi rozvodnicí a vlastním svítidlem včetně jeho ukončení a zapojení v rozvodnici. U stožárů typu Ž je v položce zakalkulováno i zapojení dotykové spojky.</v>
      </c>
      <c r="BB81" s="213"/>
      <c r="BC81" s="213"/>
      <c r="BD81" s="213"/>
      <c r="BE81" s="213"/>
      <c r="BF81" s="213"/>
      <c r="BG81" s="213"/>
      <c r="BH81" s="213"/>
    </row>
    <row r="82" spans="1:60" ht="20" outlineLevel="1" x14ac:dyDescent="0.25">
      <c r="A82" s="234">
        <v>33</v>
      </c>
      <c r="B82" s="235" t="s">
        <v>216</v>
      </c>
      <c r="C82" s="253" t="s">
        <v>217</v>
      </c>
      <c r="D82" s="236" t="s">
        <v>131</v>
      </c>
      <c r="E82" s="237">
        <v>1097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1.0499999999999999E-3</v>
      </c>
      <c r="O82" s="237">
        <f>ROUND(E82*N82,2)</f>
        <v>1.1499999999999999</v>
      </c>
      <c r="P82" s="237">
        <v>0</v>
      </c>
      <c r="Q82" s="237">
        <f>ROUND(E82*P82,2)</f>
        <v>0</v>
      </c>
      <c r="R82" s="239" t="s">
        <v>71</v>
      </c>
      <c r="S82" s="239" t="s">
        <v>109</v>
      </c>
      <c r="T82" s="240" t="s">
        <v>109</v>
      </c>
      <c r="U82" s="223">
        <v>0.16</v>
      </c>
      <c r="V82" s="223">
        <f>ROUND(E82*U82,2)</f>
        <v>175.52</v>
      </c>
      <c r="W82" s="223"/>
      <c r="X82" s="223" t="s">
        <v>167</v>
      </c>
      <c r="Y82" s="223" t="s">
        <v>111</v>
      </c>
      <c r="Z82" s="213"/>
      <c r="AA82" s="213"/>
      <c r="AB82" s="213"/>
      <c r="AC82" s="213"/>
      <c r="AD82" s="213"/>
      <c r="AE82" s="213"/>
      <c r="AF82" s="213"/>
      <c r="AG82" s="213" t="s">
        <v>182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5">
      <c r="A83" s="220"/>
      <c r="B83" s="221"/>
      <c r="C83" s="254" t="s">
        <v>218</v>
      </c>
      <c r="D83" s="248"/>
      <c r="E83" s="248"/>
      <c r="F83" s="248"/>
      <c r="G83" s="248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126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41">
        <v>34</v>
      </c>
      <c r="B84" s="242" t="s">
        <v>219</v>
      </c>
      <c r="C84" s="252" t="s">
        <v>220</v>
      </c>
      <c r="D84" s="243" t="s">
        <v>131</v>
      </c>
      <c r="E84" s="244">
        <v>2.5</v>
      </c>
      <c r="F84" s="245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4">
        <v>2.0000000000000001E-4</v>
      </c>
      <c r="O84" s="244">
        <f>ROUND(E84*N84,2)</f>
        <v>0</v>
      </c>
      <c r="P84" s="244">
        <v>0</v>
      </c>
      <c r="Q84" s="244">
        <f>ROUND(E84*P84,2)</f>
        <v>0</v>
      </c>
      <c r="R84" s="246" t="s">
        <v>71</v>
      </c>
      <c r="S84" s="246" t="s">
        <v>109</v>
      </c>
      <c r="T84" s="247" t="s">
        <v>109</v>
      </c>
      <c r="U84" s="223">
        <v>4.6670000000000003E-2</v>
      </c>
      <c r="V84" s="223">
        <f>ROUND(E84*U84,2)</f>
        <v>0.12</v>
      </c>
      <c r="W84" s="223"/>
      <c r="X84" s="223" t="s">
        <v>167</v>
      </c>
      <c r="Y84" s="223" t="s">
        <v>111</v>
      </c>
      <c r="Z84" s="213"/>
      <c r="AA84" s="213"/>
      <c r="AB84" s="213"/>
      <c r="AC84" s="213"/>
      <c r="AD84" s="213"/>
      <c r="AE84" s="213"/>
      <c r="AF84" s="213"/>
      <c r="AG84" s="213" t="s">
        <v>182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41">
        <v>35</v>
      </c>
      <c r="B85" s="242" t="s">
        <v>221</v>
      </c>
      <c r="C85" s="252" t="s">
        <v>222</v>
      </c>
      <c r="D85" s="243" t="s">
        <v>131</v>
      </c>
      <c r="E85" s="244">
        <v>58.5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6" t="s">
        <v>71</v>
      </c>
      <c r="S85" s="246" t="s">
        <v>109</v>
      </c>
      <c r="T85" s="247" t="s">
        <v>109</v>
      </c>
      <c r="U85" s="223">
        <v>5.0959999999999998E-2</v>
      </c>
      <c r="V85" s="223">
        <f>ROUND(E85*U85,2)</f>
        <v>2.98</v>
      </c>
      <c r="W85" s="223"/>
      <c r="X85" s="223" t="s">
        <v>167</v>
      </c>
      <c r="Y85" s="223" t="s">
        <v>111</v>
      </c>
      <c r="Z85" s="213"/>
      <c r="AA85" s="213"/>
      <c r="AB85" s="213"/>
      <c r="AC85" s="213"/>
      <c r="AD85" s="213"/>
      <c r="AE85" s="213"/>
      <c r="AF85" s="213"/>
      <c r="AG85" s="213" t="s">
        <v>182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41">
        <v>36</v>
      </c>
      <c r="B86" s="242" t="s">
        <v>223</v>
      </c>
      <c r="C86" s="252" t="s">
        <v>224</v>
      </c>
      <c r="D86" s="243" t="s">
        <v>131</v>
      </c>
      <c r="E86" s="244">
        <v>400</v>
      </c>
      <c r="F86" s="245"/>
      <c r="G86" s="246">
        <f>ROUND(E86*F86,2)</f>
        <v>0</v>
      </c>
      <c r="H86" s="245"/>
      <c r="I86" s="246">
        <f>ROUND(E86*H86,2)</f>
        <v>0</v>
      </c>
      <c r="J86" s="245"/>
      <c r="K86" s="246">
        <f>ROUND(E86*J86,2)</f>
        <v>0</v>
      </c>
      <c r="L86" s="246">
        <v>21</v>
      </c>
      <c r="M86" s="246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6" t="s">
        <v>71</v>
      </c>
      <c r="S86" s="246" t="s">
        <v>109</v>
      </c>
      <c r="T86" s="247" t="s">
        <v>109</v>
      </c>
      <c r="U86" s="223">
        <v>5.0959999999999998E-2</v>
      </c>
      <c r="V86" s="223">
        <f>ROUND(E86*U86,2)</f>
        <v>20.38</v>
      </c>
      <c r="W86" s="223"/>
      <c r="X86" s="223" t="s">
        <v>167</v>
      </c>
      <c r="Y86" s="223" t="s">
        <v>111</v>
      </c>
      <c r="Z86" s="213"/>
      <c r="AA86" s="213"/>
      <c r="AB86" s="213"/>
      <c r="AC86" s="213"/>
      <c r="AD86" s="213"/>
      <c r="AE86" s="213"/>
      <c r="AF86" s="213"/>
      <c r="AG86" s="213" t="s">
        <v>182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41">
        <v>37</v>
      </c>
      <c r="B87" s="242" t="s">
        <v>225</v>
      </c>
      <c r="C87" s="252" t="s">
        <v>226</v>
      </c>
      <c r="D87" s="243" t="s">
        <v>131</v>
      </c>
      <c r="E87" s="244">
        <v>674</v>
      </c>
      <c r="F87" s="245"/>
      <c r="G87" s="246">
        <f>ROUND(E87*F87,2)</f>
        <v>0</v>
      </c>
      <c r="H87" s="245"/>
      <c r="I87" s="246">
        <f>ROUND(E87*H87,2)</f>
        <v>0</v>
      </c>
      <c r="J87" s="245"/>
      <c r="K87" s="246">
        <f>ROUND(E87*J87,2)</f>
        <v>0</v>
      </c>
      <c r="L87" s="246">
        <v>21</v>
      </c>
      <c r="M87" s="246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6" t="s">
        <v>71</v>
      </c>
      <c r="S87" s="246" t="s">
        <v>109</v>
      </c>
      <c r="T87" s="247" t="s">
        <v>109</v>
      </c>
      <c r="U87" s="223">
        <v>6.2700000000000006E-2</v>
      </c>
      <c r="V87" s="223">
        <f>ROUND(E87*U87,2)</f>
        <v>42.26</v>
      </c>
      <c r="W87" s="223"/>
      <c r="X87" s="223" t="s">
        <v>167</v>
      </c>
      <c r="Y87" s="223" t="s">
        <v>111</v>
      </c>
      <c r="Z87" s="213"/>
      <c r="AA87" s="213"/>
      <c r="AB87" s="213"/>
      <c r="AC87" s="213"/>
      <c r="AD87" s="213"/>
      <c r="AE87" s="213"/>
      <c r="AF87" s="213"/>
      <c r="AG87" s="213" t="s">
        <v>182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41">
        <v>38</v>
      </c>
      <c r="B88" s="242" t="s">
        <v>227</v>
      </c>
      <c r="C88" s="252" t="s">
        <v>228</v>
      </c>
      <c r="D88" s="243" t="s">
        <v>131</v>
      </c>
      <c r="E88" s="244">
        <v>511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6" t="s">
        <v>71</v>
      </c>
      <c r="S88" s="246" t="s">
        <v>109</v>
      </c>
      <c r="T88" s="247" t="s">
        <v>109</v>
      </c>
      <c r="U88" s="223">
        <v>7.4060000000000001E-2</v>
      </c>
      <c r="V88" s="223">
        <f>ROUND(E88*U88,2)</f>
        <v>37.840000000000003</v>
      </c>
      <c r="W88" s="223"/>
      <c r="X88" s="223" t="s">
        <v>167</v>
      </c>
      <c r="Y88" s="223" t="s">
        <v>111</v>
      </c>
      <c r="Z88" s="213"/>
      <c r="AA88" s="213"/>
      <c r="AB88" s="213"/>
      <c r="AC88" s="213"/>
      <c r="AD88" s="213"/>
      <c r="AE88" s="213"/>
      <c r="AF88" s="213"/>
      <c r="AG88" s="213" t="s">
        <v>182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5">
      <c r="A89" s="241">
        <v>39</v>
      </c>
      <c r="B89" s="242" t="s">
        <v>229</v>
      </c>
      <c r="C89" s="252" t="s">
        <v>230</v>
      </c>
      <c r="D89" s="243" t="s">
        <v>131</v>
      </c>
      <c r="E89" s="244">
        <v>332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4">
        <v>0</v>
      </c>
      <c r="O89" s="244">
        <f>ROUND(E89*N89,2)</f>
        <v>0</v>
      </c>
      <c r="P89" s="244">
        <v>0</v>
      </c>
      <c r="Q89" s="244">
        <f>ROUND(E89*P89,2)</f>
        <v>0</v>
      </c>
      <c r="R89" s="246"/>
      <c r="S89" s="246" t="s">
        <v>109</v>
      </c>
      <c r="T89" s="247" t="s">
        <v>109</v>
      </c>
      <c r="U89" s="223">
        <v>5.7000000000000002E-2</v>
      </c>
      <c r="V89" s="223">
        <f>ROUND(E89*U89,2)</f>
        <v>18.920000000000002</v>
      </c>
      <c r="W89" s="223"/>
      <c r="X89" s="223" t="s">
        <v>167</v>
      </c>
      <c r="Y89" s="223" t="s">
        <v>111</v>
      </c>
      <c r="Z89" s="213"/>
      <c r="AA89" s="213"/>
      <c r="AB89" s="213"/>
      <c r="AC89" s="213"/>
      <c r="AD89" s="213"/>
      <c r="AE89" s="213"/>
      <c r="AF89" s="213"/>
      <c r="AG89" s="213" t="s">
        <v>182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41">
        <v>40</v>
      </c>
      <c r="B90" s="242" t="s">
        <v>231</v>
      </c>
      <c r="C90" s="252" t="s">
        <v>232</v>
      </c>
      <c r="D90" s="243" t="s">
        <v>108</v>
      </c>
      <c r="E90" s="244">
        <v>9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0</v>
      </c>
      <c r="O90" s="244">
        <f>ROUND(E90*N90,2)</f>
        <v>0</v>
      </c>
      <c r="P90" s="244">
        <v>0</v>
      </c>
      <c r="Q90" s="244">
        <f>ROUND(E90*P90,2)</f>
        <v>0</v>
      </c>
      <c r="R90" s="246" t="s">
        <v>233</v>
      </c>
      <c r="S90" s="246" t="s">
        <v>109</v>
      </c>
      <c r="T90" s="247" t="s">
        <v>109</v>
      </c>
      <c r="U90" s="223">
        <v>1.81667</v>
      </c>
      <c r="V90" s="223">
        <f>ROUND(E90*U90,2)</f>
        <v>16.350000000000001</v>
      </c>
      <c r="W90" s="223"/>
      <c r="X90" s="223" t="s">
        <v>167</v>
      </c>
      <c r="Y90" s="223" t="s">
        <v>111</v>
      </c>
      <c r="Z90" s="213"/>
      <c r="AA90" s="213"/>
      <c r="AB90" s="213"/>
      <c r="AC90" s="213"/>
      <c r="AD90" s="213"/>
      <c r="AE90" s="213"/>
      <c r="AF90" s="213"/>
      <c r="AG90" s="213" t="s">
        <v>168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41">
        <v>41</v>
      </c>
      <c r="B91" s="242" t="s">
        <v>234</v>
      </c>
      <c r="C91" s="252" t="s">
        <v>235</v>
      </c>
      <c r="D91" s="243" t="s">
        <v>131</v>
      </c>
      <c r="E91" s="244">
        <v>5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21</v>
      </c>
      <c r="M91" s="246">
        <f>G91*(1+L91/100)</f>
        <v>0</v>
      </c>
      <c r="N91" s="244">
        <v>0</v>
      </c>
      <c r="O91" s="244">
        <f>ROUND(E91*N91,2)</f>
        <v>0</v>
      </c>
      <c r="P91" s="244">
        <v>0</v>
      </c>
      <c r="Q91" s="244">
        <f>ROUND(E91*P91,2)</f>
        <v>0</v>
      </c>
      <c r="R91" s="246"/>
      <c r="S91" s="246" t="s">
        <v>115</v>
      </c>
      <c r="T91" s="247" t="s">
        <v>116</v>
      </c>
      <c r="U91" s="223">
        <v>0</v>
      </c>
      <c r="V91" s="223">
        <f>ROUND(E91*U91,2)</f>
        <v>0</v>
      </c>
      <c r="W91" s="223"/>
      <c r="X91" s="223" t="s">
        <v>120</v>
      </c>
      <c r="Y91" s="223" t="s">
        <v>111</v>
      </c>
      <c r="Z91" s="213"/>
      <c r="AA91" s="213"/>
      <c r="AB91" s="213"/>
      <c r="AC91" s="213"/>
      <c r="AD91" s="213"/>
      <c r="AE91" s="213"/>
      <c r="AF91" s="213"/>
      <c r="AG91" s="213" t="s">
        <v>121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41">
        <v>42</v>
      </c>
      <c r="B92" s="242" t="s">
        <v>236</v>
      </c>
      <c r="C92" s="252" t="s">
        <v>237</v>
      </c>
      <c r="D92" s="243" t="s">
        <v>238</v>
      </c>
      <c r="E92" s="244">
        <v>5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0</v>
      </c>
      <c r="O92" s="244">
        <f>ROUND(E92*N92,2)</f>
        <v>0</v>
      </c>
      <c r="P92" s="244">
        <v>0</v>
      </c>
      <c r="Q92" s="244">
        <f>ROUND(E92*P92,2)</f>
        <v>0</v>
      </c>
      <c r="R92" s="246" t="s">
        <v>239</v>
      </c>
      <c r="S92" s="246" t="s">
        <v>109</v>
      </c>
      <c r="T92" s="247" t="s">
        <v>109</v>
      </c>
      <c r="U92" s="223">
        <v>0</v>
      </c>
      <c r="V92" s="223">
        <f>ROUND(E92*U92,2)</f>
        <v>0</v>
      </c>
      <c r="W92" s="223"/>
      <c r="X92" s="223" t="s">
        <v>240</v>
      </c>
      <c r="Y92" s="223" t="s">
        <v>111</v>
      </c>
      <c r="Z92" s="213"/>
      <c r="AA92" s="213"/>
      <c r="AB92" s="213"/>
      <c r="AC92" s="213"/>
      <c r="AD92" s="213"/>
      <c r="AE92" s="213"/>
      <c r="AF92" s="213"/>
      <c r="AG92" s="213" t="s">
        <v>241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13" x14ac:dyDescent="0.25">
      <c r="A93" s="227" t="s">
        <v>104</v>
      </c>
      <c r="B93" s="228" t="s">
        <v>73</v>
      </c>
      <c r="C93" s="251" t="s">
        <v>74</v>
      </c>
      <c r="D93" s="229"/>
      <c r="E93" s="230"/>
      <c r="F93" s="231"/>
      <c r="G93" s="231">
        <f>SUMIF(AG94:AG204,"&lt;&gt;NOR",G94:G204)</f>
        <v>0</v>
      </c>
      <c r="H93" s="231"/>
      <c r="I93" s="231">
        <f>SUM(I94:I204)</f>
        <v>0</v>
      </c>
      <c r="J93" s="231"/>
      <c r="K93" s="231">
        <f>SUM(K94:K204)</f>
        <v>0</v>
      </c>
      <c r="L93" s="231"/>
      <c r="M93" s="231">
        <f>SUM(M94:M204)</f>
        <v>0</v>
      </c>
      <c r="N93" s="230"/>
      <c r="O93" s="230">
        <f>SUM(O94:O204)</f>
        <v>147.54</v>
      </c>
      <c r="P93" s="230"/>
      <c r="Q93" s="230">
        <f>SUM(Q94:Q204)</f>
        <v>11.51</v>
      </c>
      <c r="R93" s="231"/>
      <c r="S93" s="231"/>
      <c r="T93" s="232"/>
      <c r="U93" s="226"/>
      <c r="V93" s="226">
        <f>SUM(V94:V204)</f>
        <v>1073.9499999999998</v>
      </c>
      <c r="W93" s="226"/>
      <c r="X93" s="226"/>
      <c r="Y93" s="226"/>
      <c r="AG93" t="s">
        <v>105</v>
      </c>
    </row>
    <row r="94" spans="1:60" ht="20" outlineLevel="1" x14ac:dyDescent="0.25">
      <c r="A94" s="234">
        <v>43</v>
      </c>
      <c r="B94" s="235" t="s">
        <v>242</v>
      </c>
      <c r="C94" s="253" t="s">
        <v>243</v>
      </c>
      <c r="D94" s="236" t="s">
        <v>244</v>
      </c>
      <c r="E94" s="237">
        <v>83.4</v>
      </c>
      <c r="F94" s="238"/>
      <c r="G94" s="239">
        <f>ROUND(E94*F94,2)</f>
        <v>0</v>
      </c>
      <c r="H94" s="238"/>
      <c r="I94" s="239">
        <f>ROUND(E94*H94,2)</f>
        <v>0</v>
      </c>
      <c r="J94" s="238"/>
      <c r="K94" s="239">
        <f>ROUND(E94*J94,2)</f>
        <v>0</v>
      </c>
      <c r="L94" s="239">
        <v>21</v>
      </c>
      <c r="M94" s="239">
        <f>G94*(1+L94/100)</f>
        <v>0</v>
      </c>
      <c r="N94" s="237">
        <v>0</v>
      </c>
      <c r="O94" s="237">
        <f>ROUND(E94*N94,2)</f>
        <v>0</v>
      </c>
      <c r="P94" s="237">
        <v>0.13800000000000001</v>
      </c>
      <c r="Q94" s="237">
        <f>ROUND(E94*P94,2)</f>
        <v>11.51</v>
      </c>
      <c r="R94" s="239" t="s">
        <v>245</v>
      </c>
      <c r="S94" s="239" t="s">
        <v>109</v>
      </c>
      <c r="T94" s="240" t="s">
        <v>109</v>
      </c>
      <c r="U94" s="223">
        <v>0.16</v>
      </c>
      <c r="V94" s="223">
        <f>ROUND(E94*U94,2)</f>
        <v>13.34</v>
      </c>
      <c r="W94" s="223"/>
      <c r="X94" s="223" t="s">
        <v>167</v>
      </c>
      <c r="Y94" s="223" t="s">
        <v>111</v>
      </c>
      <c r="Z94" s="213"/>
      <c r="AA94" s="213"/>
      <c r="AB94" s="213"/>
      <c r="AC94" s="213"/>
      <c r="AD94" s="213"/>
      <c r="AE94" s="213"/>
      <c r="AF94" s="213"/>
      <c r="AG94" s="213" t="s">
        <v>182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5">
      <c r="A95" s="220"/>
      <c r="B95" s="221"/>
      <c r="C95" s="256" t="s">
        <v>246</v>
      </c>
      <c r="D95" s="250"/>
      <c r="E95" s="250"/>
      <c r="F95" s="250"/>
      <c r="G95" s="250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247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55" t="s">
        <v>248</v>
      </c>
      <c r="D96" s="224"/>
      <c r="E96" s="225">
        <v>3.75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170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5">
      <c r="A97" s="220"/>
      <c r="B97" s="221"/>
      <c r="C97" s="255" t="s">
        <v>249</v>
      </c>
      <c r="D97" s="224"/>
      <c r="E97" s="225">
        <v>74.25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170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5">
      <c r="A98" s="220"/>
      <c r="B98" s="221"/>
      <c r="C98" s="255" t="s">
        <v>250</v>
      </c>
      <c r="D98" s="224"/>
      <c r="E98" s="225">
        <v>5.4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170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34">
        <v>44</v>
      </c>
      <c r="B99" s="235" t="s">
        <v>251</v>
      </c>
      <c r="C99" s="253" t="s">
        <v>252</v>
      </c>
      <c r="D99" s="236" t="s">
        <v>131</v>
      </c>
      <c r="E99" s="237">
        <v>23</v>
      </c>
      <c r="F99" s="238"/>
      <c r="G99" s="239">
        <f>ROUND(E99*F99,2)</f>
        <v>0</v>
      </c>
      <c r="H99" s="238"/>
      <c r="I99" s="239">
        <f>ROUND(E99*H99,2)</f>
        <v>0</v>
      </c>
      <c r="J99" s="238"/>
      <c r="K99" s="239">
        <f>ROUND(E99*J99,2)</f>
        <v>0</v>
      </c>
      <c r="L99" s="239">
        <v>21</v>
      </c>
      <c r="M99" s="239">
        <f>G99*(1+L99/100)</f>
        <v>0</v>
      </c>
      <c r="N99" s="237">
        <v>3.48E-3</v>
      </c>
      <c r="O99" s="237">
        <f>ROUND(E99*N99,2)</f>
        <v>0.08</v>
      </c>
      <c r="P99" s="237">
        <v>0</v>
      </c>
      <c r="Q99" s="237">
        <f>ROUND(E99*P99,2)</f>
        <v>0</v>
      </c>
      <c r="R99" s="239" t="s">
        <v>166</v>
      </c>
      <c r="S99" s="239" t="s">
        <v>109</v>
      </c>
      <c r="T99" s="240" t="s">
        <v>109</v>
      </c>
      <c r="U99" s="223">
        <v>1.7012400000000001</v>
      </c>
      <c r="V99" s="223">
        <f>ROUND(E99*U99,2)</f>
        <v>39.130000000000003</v>
      </c>
      <c r="W99" s="223"/>
      <c r="X99" s="223" t="s">
        <v>167</v>
      </c>
      <c r="Y99" s="223" t="s">
        <v>111</v>
      </c>
      <c r="Z99" s="213"/>
      <c r="AA99" s="213"/>
      <c r="AB99" s="213"/>
      <c r="AC99" s="213"/>
      <c r="AD99" s="213"/>
      <c r="AE99" s="213"/>
      <c r="AF99" s="213"/>
      <c r="AG99" s="213" t="s">
        <v>182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0.5" outlineLevel="2" x14ac:dyDescent="0.25">
      <c r="A100" s="220"/>
      <c r="B100" s="221"/>
      <c r="C100" s="256" t="s">
        <v>253</v>
      </c>
      <c r="D100" s="250"/>
      <c r="E100" s="250"/>
      <c r="F100" s="250"/>
      <c r="G100" s="250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247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49" t="str">
        <f>C100</f>
        <v>Horizontálně řízené vrtání, vtažení potrubí na principu rozplavování a rozrušování zeminy pomocí vysokotlaké směsi vody a bentonitu. Případné svařování vtahovaného potrubí.</v>
      </c>
      <c r="BB100" s="213"/>
      <c r="BC100" s="213"/>
      <c r="BD100" s="213"/>
      <c r="BE100" s="213"/>
      <c r="BF100" s="213"/>
      <c r="BG100" s="213"/>
      <c r="BH100" s="213"/>
    </row>
    <row r="101" spans="1:60" outlineLevel="2" x14ac:dyDescent="0.25">
      <c r="A101" s="220"/>
      <c r="B101" s="221"/>
      <c r="C101" s="255" t="s">
        <v>254</v>
      </c>
      <c r="D101" s="224"/>
      <c r="E101" s="225">
        <v>23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170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34">
        <v>45</v>
      </c>
      <c r="B102" s="235" t="s">
        <v>255</v>
      </c>
      <c r="C102" s="253" t="s">
        <v>256</v>
      </c>
      <c r="D102" s="236" t="s">
        <v>244</v>
      </c>
      <c r="E102" s="237">
        <v>3.85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0.378</v>
      </c>
      <c r="O102" s="237">
        <f>ROUND(E102*N102,2)</f>
        <v>1.46</v>
      </c>
      <c r="P102" s="237">
        <v>0</v>
      </c>
      <c r="Q102" s="237">
        <f>ROUND(E102*P102,2)</f>
        <v>0</v>
      </c>
      <c r="R102" s="239" t="s">
        <v>245</v>
      </c>
      <c r="S102" s="239" t="s">
        <v>109</v>
      </c>
      <c r="T102" s="240" t="s">
        <v>109</v>
      </c>
      <c r="U102" s="223">
        <v>2.5999999999999999E-2</v>
      </c>
      <c r="V102" s="223">
        <f>ROUND(E102*U102,2)</f>
        <v>0.1</v>
      </c>
      <c r="W102" s="223"/>
      <c r="X102" s="223" t="s">
        <v>167</v>
      </c>
      <c r="Y102" s="223" t="s">
        <v>111</v>
      </c>
      <c r="Z102" s="213"/>
      <c r="AA102" s="213"/>
      <c r="AB102" s="213"/>
      <c r="AC102" s="213"/>
      <c r="AD102" s="213"/>
      <c r="AE102" s="213"/>
      <c r="AF102" s="213"/>
      <c r="AG102" s="213" t="s">
        <v>182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 x14ac:dyDescent="0.25">
      <c r="A103" s="220"/>
      <c r="B103" s="221"/>
      <c r="C103" s="255" t="s">
        <v>257</v>
      </c>
      <c r="D103" s="224"/>
      <c r="E103" s="225">
        <v>3.85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170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34">
        <v>46</v>
      </c>
      <c r="B104" s="235" t="s">
        <v>258</v>
      </c>
      <c r="C104" s="253" t="s">
        <v>259</v>
      </c>
      <c r="D104" s="236" t="s">
        <v>244</v>
      </c>
      <c r="E104" s="237">
        <v>4.95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7">
        <v>0.51085999999999998</v>
      </c>
      <c r="O104" s="237">
        <f>ROUND(E104*N104,2)</f>
        <v>2.5299999999999998</v>
      </c>
      <c r="P104" s="237">
        <v>0</v>
      </c>
      <c r="Q104" s="237">
        <f>ROUND(E104*P104,2)</f>
        <v>0</v>
      </c>
      <c r="R104" s="239" t="s">
        <v>245</v>
      </c>
      <c r="S104" s="239" t="s">
        <v>109</v>
      </c>
      <c r="T104" s="240" t="s">
        <v>109</v>
      </c>
      <c r="U104" s="223">
        <v>2.7E-2</v>
      </c>
      <c r="V104" s="223">
        <f>ROUND(E104*U104,2)</f>
        <v>0.13</v>
      </c>
      <c r="W104" s="223"/>
      <c r="X104" s="223" t="s">
        <v>167</v>
      </c>
      <c r="Y104" s="223" t="s">
        <v>111</v>
      </c>
      <c r="Z104" s="213"/>
      <c r="AA104" s="213"/>
      <c r="AB104" s="213"/>
      <c r="AC104" s="213"/>
      <c r="AD104" s="213"/>
      <c r="AE104" s="213"/>
      <c r="AF104" s="213"/>
      <c r="AG104" s="213" t="s">
        <v>182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5">
      <c r="A105" s="220"/>
      <c r="B105" s="221"/>
      <c r="C105" s="256" t="s">
        <v>260</v>
      </c>
      <c r="D105" s="250"/>
      <c r="E105" s="250"/>
      <c r="F105" s="250"/>
      <c r="G105" s="250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247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5">
      <c r="A106" s="220"/>
      <c r="B106" s="221"/>
      <c r="C106" s="255" t="s">
        <v>261</v>
      </c>
      <c r="D106" s="224"/>
      <c r="E106" s="225">
        <v>4.95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170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34">
        <v>47</v>
      </c>
      <c r="B107" s="235" t="s">
        <v>258</v>
      </c>
      <c r="C107" s="253" t="s">
        <v>259</v>
      </c>
      <c r="D107" s="236" t="s">
        <v>244</v>
      </c>
      <c r="E107" s="237">
        <v>5.4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0.51085999999999998</v>
      </c>
      <c r="O107" s="237">
        <f>ROUND(E107*N107,2)</f>
        <v>2.76</v>
      </c>
      <c r="P107" s="237">
        <v>0</v>
      </c>
      <c r="Q107" s="237">
        <f>ROUND(E107*P107,2)</f>
        <v>0</v>
      </c>
      <c r="R107" s="239" t="s">
        <v>245</v>
      </c>
      <c r="S107" s="239" t="s">
        <v>109</v>
      </c>
      <c r="T107" s="240" t="s">
        <v>109</v>
      </c>
      <c r="U107" s="223">
        <v>2.7E-2</v>
      </c>
      <c r="V107" s="223">
        <f>ROUND(E107*U107,2)</f>
        <v>0.15</v>
      </c>
      <c r="W107" s="223"/>
      <c r="X107" s="223" t="s">
        <v>167</v>
      </c>
      <c r="Y107" s="223" t="s">
        <v>111</v>
      </c>
      <c r="Z107" s="213"/>
      <c r="AA107" s="213"/>
      <c r="AB107" s="213"/>
      <c r="AC107" s="213"/>
      <c r="AD107" s="213"/>
      <c r="AE107" s="213"/>
      <c r="AF107" s="213"/>
      <c r="AG107" s="213" t="s">
        <v>182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5">
      <c r="A108" s="220"/>
      <c r="B108" s="221"/>
      <c r="C108" s="256" t="s">
        <v>260</v>
      </c>
      <c r="D108" s="250"/>
      <c r="E108" s="250"/>
      <c r="F108" s="250"/>
      <c r="G108" s="250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247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5">
      <c r="A109" s="220"/>
      <c r="B109" s="221"/>
      <c r="C109" s="255" t="s">
        <v>250</v>
      </c>
      <c r="D109" s="224"/>
      <c r="E109" s="225">
        <v>5.4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170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0" outlineLevel="1" x14ac:dyDescent="0.25">
      <c r="A110" s="234">
        <v>48</v>
      </c>
      <c r="B110" s="235" t="s">
        <v>262</v>
      </c>
      <c r="C110" s="253" t="s">
        <v>263</v>
      </c>
      <c r="D110" s="236" t="s">
        <v>244</v>
      </c>
      <c r="E110" s="237">
        <v>4.95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7">
        <v>0.20746000000000001</v>
      </c>
      <c r="O110" s="237">
        <f>ROUND(E110*N110,2)</f>
        <v>1.03</v>
      </c>
      <c r="P110" s="237">
        <v>0</v>
      </c>
      <c r="Q110" s="237">
        <f>ROUND(E110*P110,2)</f>
        <v>0</v>
      </c>
      <c r="R110" s="239" t="s">
        <v>245</v>
      </c>
      <c r="S110" s="239" t="s">
        <v>109</v>
      </c>
      <c r="T110" s="240" t="s">
        <v>109</v>
      </c>
      <c r="U110" s="223">
        <v>0.03</v>
      </c>
      <c r="V110" s="223">
        <f>ROUND(E110*U110,2)</f>
        <v>0.15</v>
      </c>
      <c r="W110" s="223"/>
      <c r="X110" s="223" t="s">
        <v>167</v>
      </c>
      <c r="Y110" s="223" t="s">
        <v>111</v>
      </c>
      <c r="Z110" s="213"/>
      <c r="AA110" s="213"/>
      <c r="AB110" s="213"/>
      <c r="AC110" s="213"/>
      <c r="AD110" s="213"/>
      <c r="AE110" s="213"/>
      <c r="AF110" s="213"/>
      <c r="AG110" s="213" t="s">
        <v>182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5">
      <c r="A111" s="220"/>
      <c r="B111" s="221"/>
      <c r="C111" s="255" t="s">
        <v>261</v>
      </c>
      <c r="D111" s="224"/>
      <c r="E111" s="225">
        <v>4.95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170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0" outlineLevel="1" x14ac:dyDescent="0.25">
      <c r="A112" s="234">
        <v>49</v>
      </c>
      <c r="B112" s="235" t="s">
        <v>264</v>
      </c>
      <c r="C112" s="253" t="s">
        <v>265</v>
      </c>
      <c r="D112" s="236" t="s">
        <v>244</v>
      </c>
      <c r="E112" s="237">
        <v>4.95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7">
        <v>0.10373</v>
      </c>
      <c r="O112" s="237">
        <f>ROUND(E112*N112,2)</f>
        <v>0.51</v>
      </c>
      <c r="P112" s="237">
        <v>0</v>
      </c>
      <c r="Q112" s="237">
        <f>ROUND(E112*P112,2)</f>
        <v>0</v>
      </c>
      <c r="R112" s="239" t="s">
        <v>245</v>
      </c>
      <c r="S112" s="239" t="s">
        <v>109</v>
      </c>
      <c r="T112" s="240" t="s">
        <v>109</v>
      </c>
      <c r="U112" s="223">
        <v>1.4999999999999999E-2</v>
      </c>
      <c r="V112" s="223">
        <f>ROUND(E112*U112,2)</f>
        <v>7.0000000000000007E-2</v>
      </c>
      <c r="W112" s="223"/>
      <c r="X112" s="223" t="s">
        <v>167</v>
      </c>
      <c r="Y112" s="223" t="s">
        <v>111</v>
      </c>
      <c r="Z112" s="213"/>
      <c r="AA112" s="213"/>
      <c r="AB112" s="213"/>
      <c r="AC112" s="213"/>
      <c r="AD112" s="213"/>
      <c r="AE112" s="213"/>
      <c r="AF112" s="213"/>
      <c r="AG112" s="213" t="s">
        <v>182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5">
      <c r="A113" s="220"/>
      <c r="B113" s="221"/>
      <c r="C113" s="255" t="s">
        <v>261</v>
      </c>
      <c r="D113" s="224"/>
      <c r="E113" s="225">
        <v>4.95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170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34">
        <v>50</v>
      </c>
      <c r="B114" s="235" t="s">
        <v>266</v>
      </c>
      <c r="C114" s="253" t="s">
        <v>267</v>
      </c>
      <c r="D114" s="236" t="s">
        <v>244</v>
      </c>
      <c r="E114" s="237">
        <v>20.7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7">
        <v>0.30302000000000001</v>
      </c>
      <c r="O114" s="237">
        <f>ROUND(E114*N114,2)</f>
        <v>6.27</v>
      </c>
      <c r="P114" s="237">
        <v>0</v>
      </c>
      <c r="Q114" s="237">
        <f>ROUND(E114*P114,2)</f>
        <v>0</v>
      </c>
      <c r="R114" s="239" t="s">
        <v>245</v>
      </c>
      <c r="S114" s="239" t="s">
        <v>109</v>
      </c>
      <c r="T114" s="240" t="s">
        <v>109</v>
      </c>
      <c r="U114" s="223">
        <v>0.38800000000000001</v>
      </c>
      <c r="V114" s="223">
        <f>ROUND(E114*U114,2)</f>
        <v>8.0299999999999994</v>
      </c>
      <c r="W114" s="223"/>
      <c r="X114" s="223" t="s">
        <v>167</v>
      </c>
      <c r="Y114" s="223" t="s">
        <v>111</v>
      </c>
      <c r="Z114" s="213"/>
      <c r="AA114" s="213"/>
      <c r="AB114" s="213"/>
      <c r="AC114" s="213"/>
      <c r="AD114" s="213"/>
      <c r="AE114" s="213"/>
      <c r="AF114" s="213"/>
      <c r="AG114" s="213" t="s">
        <v>182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5">
      <c r="A115" s="220"/>
      <c r="B115" s="221"/>
      <c r="C115" s="255" t="s">
        <v>268</v>
      </c>
      <c r="D115" s="224"/>
      <c r="E115" s="225">
        <v>20.7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170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34">
        <v>51</v>
      </c>
      <c r="B116" s="235" t="s">
        <v>269</v>
      </c>
      <c r="C116" s="253" t="s">
        <v>270</v>
      </c>
      <c r="D116" s="236" t="s">
        <v>244</v>
      </c>
      <c r="E116" s="237">
        <v>83.4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7">
        <v>7.3899999999999993E-2</v>
      </c>
      <c r="O116" s="237">
        <f>ROUND(E116*N116,2)</f>
        <v>6.16</v>
      </c>
      <c r="P116" s="237">
        <v>0</v>
      </c>
      <c r="Q116" s="237">
        <f>ROUND(E116*P116,2)</f>
        <v>0</v>
      </c>
      <c r="R116" s="239" t="s">
        <v>245</v>
      </c>
      <c r="S116" s="239" t="s">
        <v>109</v>
      </c>
      <c r="T116" s="240" t="s">
        <v>109</v>
      </c>
      <c r="U116" s="223">
        <v>0.47799999999999998</v>
      </c>
      <c r="V116" s="223">
        <f>ROUND(E116*U116,2)</f>
        <v>39.869999999999997</v>
      </c>
      <c r="W116" s="223"/>
      <c r="X116" s="223" t="s">
        <v>167</v>
      </c>
      <c r="Y116" s="223" t="s">
        <v>111</v>
      </c>
      <c r="Z116" s="213"/>
      <c r="AA116" s="213"/>
      <c r="AB116" s="213"/>
      <c r="AC116" s="213"/>
      <c r="AD116" s="213"/>
      <c r="AE116" s="213"/>
      <c r="AF116" s="213"/>
      <c r="AG116" s="213" t="s">
        <v>182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0.5" outlineLevel="2" x14ac:dyDescent="0.25">
      <c r="A117" s="220"/>
      <c r="B117" s="221"/>
      <c r="C117" s="256" t="s">
        <v>271</v>
      </c>
      <c r="D117" s="250"/>
      <c r="E117" s="250"/>
      <c r="F117" s="250"/>
      <c r="G117" s="250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247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49" t="str">
        <f>C117</f>
        <v>s provedením lože z kameniva drceného, s vyplněním spár, s dvojitým hutněním a se smetením přebytečného materiálu na krajnici. S dodáním hmot pro lože a výplň spár.</v>
      </c>
      <c r="BB117" s="213"/>
      <c r="BC117" s="213"/>
      <c r="BD117" s="213"/>
      <c r="BE117" s="213"/>
      <c r="BF117" s="213"/>
      <c r="BG117" s="213"/>
      <c r="BH117" s="213"/>
    </row>
    <row r="118" spans="1:60" outlineLevel="2" x14ac:dyDescent="0.25">
      <c r="A118" s="220"/>
      <c r="B118" s="221"/>
      <c r="C118" s="255" t="s">
        <v>248</v>
      </c>
      <c r="D118" s="224"/>
      <c r="E118" s="225">
        <v>3.75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170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5">
      <c r="A119" s="220"/>
      <c r="B119" s="221"/>
      <c r="C119" s="255" t="s">
        <v>249</v>
      </c>
      <c r="D119" s="224"/>
      <c r="E119" s="225">
        <v>74.25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170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 x14ac:dyDescent="0.25">
      <c r="A120" s="220"/>
      <c r="B120" s="221"/>
      <c r="C120" s="255" t="s">
        <v>250</v>
      </c>
      <c r="D120" s="224"/>
      <c r="E120" s="225">
        <v>5.4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170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41">
        <v>52</v>
      </c>
      <c r="B121" s="242" t="s">
        <v>272</v>
      </c>
      <c r="C121" s="252" t="s">
        <v>273</v>
      </c>
      <c r="D121" s="243" t="s">
        <v>274</v>
      </c>
      <c r="E121" s="244">
        <v>0.95599999999999996</v>
      </c>
      <c r="F121" s="245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4">
        <v>3.4209999999999997E-2</v>
      </c>
      <c r="O121" s="244">
        <f>ROUND(E121*N121,2)</f>
        <v>0.03</v>
      </c>
      <c r="P121" s="244">
        <v>0</v>
      </c>
      <c r="Q121" s="244">
        <f>ROUND(E121*P121,2)</f>
        <v>0</v>
      </c>
      <c r="R121" s="246"/>
      <c r="S121" s="246" t="s">
        <v>109</v>
      </c>
      <c r="T121" s="247" t="s">
        <v>109</v>
      </c>
      <c r="U121" s="223">
        <v>4.4880000000000004</v>
      </c>
      <c r="V121" s="223">
        <f>ROUND(E121*U121,2)</f>
        <v>4.29</v>
      </c>
      <c r="W121" s="223"/>
      <c r="X121" s="223" t="s">
        <v>167</v>
      </c>
      <c r="Y121" s="223" t="s">
        <v>111</v>
      </c>
      <c r="Z121" s="213"/>
      <c r="AA121" s="213"/>
      <c r="AB121" s="213"/>
      <c r="AC121" s="213"/>
      <c r="AD121" s="213"/>
      <c r="AE121" s="213"/>
      <c r="AF121" s="213"/>
      <c r="AG121" s="213" t="s">
        <v>182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34">
        <v>53</v>
      </c>
      <c r="B122" s="235" t="s">
        <v>275</v>
      </c>
      <c r="C122" s="253" t="s">
        <v>276</v>
      </c>
      <c r="D122" s="236" t="s">
        <v>244</v>
      </c>
      <c r="E122" s="237">
        <v>8.4</v>
      </c>
      <c r="F122" s="238"/>
      <c r="G122" s="239">
        <f>ROUND(E122*F122,2)</f>
        <v>0</v>
      </c>
      <c r="H122" s="238"/>
      <c r="I122" s="239">
        <f>ROUND(E122*H122,2)</f>
        <v>0</v>
      </c>
      <c r="J122" s="238"/>
      <c r="K122" s="239">
        <f>ROUND(E122*J122,2)</f>
        <v>0</v>
      </c>
      <c r="L122" s="239">
        <v>21</v>
      </c>
      <c r="M122" s="239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9"/>
      <c r="S122" s="239" t="s">
        <v>109</v>
      </c>
      <c r="T122" s="240" t="s">
        <v>109</v>
      </c>
      <c r="U122" s="223">
        <v>0.69499999999999995</v>
      </c>
      <c r="V122" s="223">
        <f>ROUND(E122*U122,2)</f>
        <v>5.84</v>
      </c>
      <c r="W122" s="223"/>
      <c r="X122" s="223" t="s">
        <v>167</v>
      </c>
      <c r="Y122" s="223" t="s">
        <v>111</v>
      </c>
      <c r="Z122" s="213"/>
      <c r="AA122" s="213"/>
      <c r="AB122" s="213"/>
      <c r="AC122" s="213"/>
      <c r="AD122" s="213"/>
      <c r="AE122" s="213"/>
      <c r="AF122" s="213"/>
      <c r="AG122" s="213" t="s">
        <v>182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5">
      <c r="A123" s="220"/>
      <c r="B123" s="221"/>
      <c r="C123" s="255" t="s">
        <v>261</v>
      </c>
      <c r="D123" s="224"/>
      <c r="E123" s="225">
        <v>4.95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170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3" x14ac:dyDescent="0.25">
      <c r="A124" s="220"/>
      <c r="B124" s="221"/>
      <c r="C124" s="255" t="s">
        <v>277</v>
      </c>
      <c r="D124" s="224"/>
      <c r="E124" s="225">
        <v>3.45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170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34">
        <v>54</v>
      </c>
      <c r="B125" s="235" t="s">
        <v>278</v>
      </c>
      <c r="C125" s="253" t="s">
        <v>279</v>
      </c>
      <c r="D125" s="236" t="s">
        <v>131</v>
      </c>
      <c r="E125" s="237">
        <v>57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9"/>
      <c r="S125" s="239" t="s">
        <v>109</v>
      </c>
      <c r="T125" s="240" t="s">
        <v>109</v>
      </c>
      <c r="U125" s="223">
        <v>0.27500000000000002</v>
      </c>
      <c r="V125" s="223">
        <f>ROUND(E125*U125,2)</f>
        <v>15.68</v>
      </c>
      <c r="W125" s="223"/>
      <c r="X125" s="223" t="s">
        <v>167</v>
      </c>
      <c r="Y125" s="223" t="s">
        <v>111</v>
      </c>
      <c r="Z125" s="213"/>
      <c r="AA125" s="213"/>
      <c r="AB125" s="213"/>
      <c r="AC125" s="213"/>
      <c r="AD125" s="213"/>
      <c r="AE125" s="213"/>
      <c r="AF125" s="213"/>
      <c r="AG125" s="213" t="s">
        <v>182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5">
      <c r="A126" s="220"/>
      <c r="B126" s="221"/>
      <c r="C126" s="255" t="s">
        <v>280</v>
      </c>
      <c r="D126" s="224"/>
      <c r="E126" s="225">
        <v>11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170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 x14ac:dyDescent="0.25">
      <c r="A127" s="220"/>
      <c r="B127" s="221"/>
      <c r="C127" s="255" t="s">
        <v>281</v>
      </c>
      <c r="D127" s="224"/>
      <c r="E127" s="225">
        <v>46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170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34">
        <v>55</v>
      </c>
      <c r="B128" s="235" t="s">
        <v>282</v>
      </c>
      <c r="C128" s="253" t="s">
        <v>283</v>
      </c>
      <c r="D128" s="236" t="s">
        <v>165</v>
      </c>
      <c r="E128" s="237">
        <v>3.8879999999999999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9"/>
      <c r="S128" s="239" t="s">
        <v>109</v>
      </c>
      <c r="T128" s="240" t="s">
        <v>109</v>
      </c>
      <c r="U128" s="223">
        <v>3.44</v>
      </c>
      <c r="V128" s="223">
        <f>ROUND(E128*U128,2)</f>
        <v>13.37</v>
      </c>
      <c r="W128" s="223"/>
      <c r="X128" s="223" t="s">
        <v>167</v>
      </c>
      <c r="Y128" s="223" t="s">
        <v>111</v>
      </c>
      <c r="Z128" s="213"/>
      <c r="AA128" s="213"/>
      <c r="AB128" s="213"/>
      <c r="AC128" s="213"/>
      <c r="AD128" s="213"/>
      <c r="AE128" s="213"/>
      <c r="AF128" s="213"/>
      <c r="AG128" s="213" t="s">
        <v>182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5">
      <c r="A129" s="220"/>
      <c r="B129" s="221"/>
      <c r="C129" s="255" t="s">
        <v>284</v>
      </c>
      <c r="D129" s="224"/>
      <c r="E129" s="225">
        <v>3.89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170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41">
        <v>56</v>
      </c>
      <c r="B130" s="242" t="s">
        <v>285</v>
      </c>
      <c r="C130" s="252" t="s">
        <v>286</v>
      </c>
      <c r="D130" s="243" t="s">
        <v>108</v>
      </c>
      <c r="E130" s="244">
        <v>9</v>
      </c>
      <c r="F130" s="245"/>
      <c r="G130" s="246">
        <f>ROUND(E130*F130,2)</f>
        <v>0</v>
      </c>
      <c r="H130" s="245"/>
      <c r="I130" s="246">
        <f>ROUND(E130*H130,2)</f>
        <v>0</v>
      </c>
      <c r="J130" s="245"/>
      <c r="K130" s="246">
        <f>ROUND(E130*J130,2)</f>
        <v>0</v>
      </c>
      <c r="L130" s="246">
        <v>21</v>
      </c>
      <c r="M130" s="246">
        <f>G130*(1+L130/100)</f>
        <v>0</v>
      </c>
      <c r="N130" s="244">
        <v>1.3640300000000001</v>
      </c>
      <c r="O130" s="244">
        <f>ROUND(E130*N130,2)</f>
        <v>12.28</v>
      </c>
      <c r="P130" s="244">
        <v>0</v>
      </c>
      <c r="Q130" s="244">
        <f>ROUND(E130*P130,2)</f>
        <v>0</v>
      </c>
      <c r="R130" s="246"/>
      <c r="S130" s="246" t="s">
        <v>109</v>
      </c>
      <c r="T130" s="247" t="s">
        <v>109</v>
      </c>
      <c r="U130" s="223">
        <v>2.383</v>
      </c>
      <c r="V130" s="223">
        <f>ROUND(E130*U130,2)</f>
        <v>21.45</v>
      </c>
      <c r="W130" s="223"/>
      <c r="X130" s="223" t="s">
        <v>167</v>
      </c>
      <c r="Y130" s="223" t="s">
        <v>111</v>
      </c>
      <c r="Z130" s="213"/>
      <c r="AA130" s="213"/>
      <c r="AB130" s="213"/>
      <c r="AC130" s="213"/>
      <c r="AD130" s="213"/>
      <c r="AE130" s="213"/>
      <c r="AF130" s="213"/>
      <c r="AG130" s="213" t="s">
        <v>182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5">
      <c r="A131" s="234">
        <v>57</v>
      </c>
      <c r="B131" s="235" t="s">
        <v>287</v>
      </c>
      <c r="C131" s="253" t="s">
        <v>288</v>
      </c>
      <c r="D131" s="236" t="s">
        <v>108</v>
      </c>
      <c r="E131" s="237">
        <v>10.8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7">
        <v>0</v>
      </c>
      <c r="O131" s="237">
        <f>ROUND(E131*N131,2)</f>
        <v>0</v>
      </c>
      <c r="P131" s="237">
        <v>0</v>
      </c>
      <c r="Q131" s="237">
        <f>ROUND(E131*P131,2)</f>
        <v>0</v>
      </c>
      <c r="R131" s="239"/>
      <c r="S131" s="239" t="s">
        <v>109</v>
      </c>
      <c r="T131" s="240" t="s">
        <v>109</v>
      </c>
      <c r="U131" s="223">
        <v>0.63700000000000001</v>
      </c>
      <c r="V131" s="223">
        <f>ROUND(E131*U131,2)</f>
        <v>6.88</v>
      </c>
      <c r="W131" s="223"/>
      <c r="X131" s="223" t="s">
        <v>167</v>
      </c>
      <c r="Y131" s="223" t="s">
        <v>111</v>
      </c>
      <c r="Z131" s="213"/>
      <c r="AA131" s="213"/>
      <c r="AB131" s="213"/>
      <c r="AC131" s="213"/>
      <c r="AD131" s="213"/>
      <c r="AE131" s="213"/>
      <c r="AF131" s="213"/>
      <c r="AG131" s="213" t="s">
        <v>182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5">
      <c r="A132" s="220"/>
      <c r="B132" s="221"/>
      <c r="C132" s="255" t="s">
        <v>289</v>
      </c>
      <c r="D132" s="224"/>
      <c r="E132" s="225">
        <v>10.8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170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34">
        <v>58</v>
      </c>
      <c r="B133" s="235" t="s">
        <v>290</v>
      </c>
      <c r="C133" s="253" t="s">
        <v>291</v>
      </c>
      <c r="D133" s="236" t="s">
        <v>131</v>
      </c>
      <c r="E133" s="237">
        <v>39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7">
        <v>0</v>
      </c>
      <c r="O133" s="237">
        <f>ROUND(E133*N133,2)</f>
        <v>0</v>
      </c>
      <c r="P133" s="237">
        <v>0</v>
      </c>
      <c r="Q133" s="237">
        <f>ROUND(E133*P133,2)</f>
        <v>0</v>
      </c>
      <c r="R133" s="239"/>
      <c r="S133" s="239" t="s">
        <v>109</v>
      </c>
      <c r="T133" s="240" t="s">
        <v>109</v>
      </c>
      <c r="U133" s="223">
        <v>6.132E-2</v>
      </c>
      <c r="V133" s="223">
        <f>ROUND(E133*U133,2)</f>
        <v>2.39</v>
      </c>
      <c r="W133" s="223"/>
      <c r="X133" s="223" t="s">
        <v>167</v>
      </c>
      <c r="Y133" s="223" t="s">
        <v>111</v>
      </c>
      <c r="Z133" s="213"/>
      <c r="AA133" s="213"/>
      <c r="AB133" s="213"/>
      <c r="AC133" s="213"/>
      <c r="AD133" s="213"/>
      <c r="AE133" s="213"/>
      <c r="AF133" s="213"/>
      <c r="AG133" s="213" t="s">
        <v>182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2" x14ac:dyDescent="0.25">
      <c r="A134" s="220"/>
      <c r="B134" s="221"/>
      <c r="C134" s="255" t="s">
        <v>292</v>
      </c>
      <c r="D134" s="224"/>
      <c r="E134" s="225">
        <v>39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170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5">
      <c r="A135" s="234">
        <v>59</v>
      </c>
      <c r="B135" s="235" t="s">
        <v>293</v>
      </c>
      <c r="C135" s="253" t="s">
        <v>294</v>
      </c>
      <c r="D135" s="236" t="s">
        <v>131</v>
      </c>
      <c r="E135" s="237">
        <v>60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7">
        <v>0</v>
      </c>
      <c r="O135" s="237">
        <f>ROUND(E135*N135,2)</f>
        <v>0</v>
      </c>
      <c r="P135" s="237">
        <v>0</v>
      </c>
      <c r="Q135" s="237">
        <f>ROUND(E135*P135,2)</f>
        <v>0</v>
      </c>
      <c r="R135" s="239"/>
      <c r="S135" s="239" t="s">
        <v>109</v>
      </c>
      <c r="T135" s="240" t="s">
        <v>109</v>
      </c>
      <c r="U135" s="223">
        <v>0.74192999999999998</v>
      </c>
      <c r="V135" s="223">
        <f>ROUND(E135*U135,2)</f>
        <v>44.52</v>
      </c>
      <c r="W135" s="223"/>
      <c r="X135" s="223" t="s">
        <v>167</v>
      </c>
      <c r="Y135" s="223" t="s">
        <v>111</v>
      </c>
      <c r="Z135" s="213"/>
      <c r="AA135" s="213"/>
      <c r="AB135" s="213"/>
      <c r="AC135" s="213"/>
      <c r="AD135" s="213"/>
      <c r="AE135" s="213"/>
      <c r="AF135" s="213"/>
      <c r="AG135" s="213" t="s">
        <v>182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5">
      <c r="A136" s="220"/>
      <c r="B136" s="221"/>
      <c r="C136" s="255" t="s">
        <v>295</v>
      </c>
      <c r="D136" s="224"/>
      <c r="E136" s="225">
        <v>60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170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5">
      <c r="A137" s="234">
        <v>60</v>
      </c>
      <c r="B137" s="235" t="s">
        <v>296</v>
      </c>
      <c r="C137" s="253" t="s">
        <v>297</v>
      </c>
      <c r="D137" s="236" t="s">
        <v>131</v>
      </c>
      <c r="E137" s="237">
        <v>315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7">
        <v>0</v>
      </c>
      <c r="O137" s="237">
        <f>ROUND(E137*N137,2)</f>
        <v>0</v>
      </c>
      <c r="P137" s="237">
        <v>0</v>
      </c>
      <c r="Q137" s="237">
        <f>ROUND(E137*P137,2)</f>
        <v>0</v>
      </c>
      <c r="R137" s="239"/>
      <c r="S137" s="239" t="s">
        <v>109</v>
      </c>
      <c r="T137" s="240" t="s">
        <v>109</v>
      </c>
      <c r="U137" s="223">
        <v>8.1759999999999999E-2</v>
      </c>
      <c r="V137" s="223">
        <f>ROUND(E137*U137,2)</f>
        <v>25.75</v>
      </c>
      <c r="W137" s="223"/>
      <c r="X137" s="223" t="s">
        <v>167</v>
      </c>
      <c r="Y137" s="223" t="s">
        <v>111</v>
      </c>
      <c r="Z137" s="213"/>
      <c r="AA137" s="213"/>
      <c r="AB137" s="213"/>
      <c r="AC137" s="213"/>
      <c r="AD137" s="213"/>
      <c r="AE137" s="213"/>
      <c r="AF137" s="213"/>
      <c r="AG137" s="213" t="s">
        <v>182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2" x14ac:dyDescent="0.25">
      <c r="A138" s="220"/>
      <c r="B138" s="221"/>
      <c r="C138" s="255" t="s">
        <v>298</v>
      </c>
      <c r="D138" s="224"/>
      <c r="E138" s="225">
        <v>315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170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34">
        <v>61</v>
      </c>
      <c r="B139" s="235" t="s">
        <v>299</v>
      </c>
      <c r="C139" s="253" t="s">
        <v>300</v>
      </c>
      <c r="D139" s="236" t="s">
        <v>131</v>
      </c>
      <c r="E139" s="237">
        <v>337.5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7">
        <v>0</v>
      </c>
      <c r="O139" s="237">
        <f>ROUND(E139*N139,2)</f>
        <v>0</v>
      </c>
      <c r="P139" s="237">
        <v>0</v>
      </c>
      <c r="Q139" s="237">
        <f>ROUND(E139*P139,2)</f>
        <v>0</v>
      </c>
      <c r="R139" s="239"/>
      <c r="S139" s="239" t="s">
        <v>109</v>
      </c>
      <c r="T139" s="240" t="s">
        <v>109</v>
      </c>
      <c r="U139" s="223">
        <v>0.98924000000000001</v>
      </c>
      <c r="V139" s="223">
        <f>ROUND(E139*U139,2)</f>
        <v>333.87</v>
      </c>
      <c r="W139" s="223"/>
      <c r="X139" s="223" t="s">
        <v>167</v>
      </c>
      <c r="Y139" s="223" t="s">
        <v>111</v>
      </c>
      <c r="Z139" s="213"/>
      <c r="AA139" s="213"/>
      <c r="AB139" s="213"/>
      <c r="AC139" s="213"/>
      <c r="AD139" s="213"/>
      <c r="AE139" s="213"/>
      <c r="AF139" s="213"/>
      <c r="AG139" s="213" t="s">
        <v>182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2" x14ac:dyDescent="0.25">
      <c r="A140" s="220"/>
      <c r="B140" s="221"/>
      <c r="C140" s="255" t="s">
        <v>301</v>
      </c>
      <c r="D140" s="224"/>
      <c r="E140" s="225">
        <v>332.5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170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3" x14ac:dyDescent="0.25">
      <c r="A141" s="220"/>
      <c r="B141" s="221"/>
      <c r="C141" s="255" t="s">
        <v>302</v>
      </c>
      <c r="D141" s="224"/>
      <c r="E141" s="225">
        <v>5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170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5">
      <c r="A142" s="234">
        <v>62</v>
      </c>
      <c r="B142" s="235" t="s">
        <v>303</v>
      </c>
      <c r="C142" s="253" t="s">
        <v>304</v>
      </c>
      <c r="D142" s="236" t="s">
        <v>131</v>
      </c>
      <c r="E142" s="237">
        <v>23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7">
        <v>0</v>
      </c>
      <c r="O142" s="237">
        <f>ROUND(E142*N142,2)</f>
        <v>0</v>
      </c>
      <c r="P142" s="237">
        <v>0</v>
      </c>
      <c r="Q142" s="237">
        <f>ROUND(E142*P142,2)</f>
        <v>0</v>
      </c>
      <c r="R142" s="239"/>
      <c r="S142" s="239" t="s">
        <v>109</v>
      </c>
      <c r="T142" s="240" t="s">
        <v>109</v>
      </c>
      <c r="U142" s="223">
        <v>1.4132</v>
      </c>
      <c r="V142" s="223">
        <f>ROUND(E142*U142,2)</f>
        <v>32.5</v>
      </c>
      <c r="W142" s="223"/>
      <c r="X142" s="223" t="s">
        <v>167</v>
      </c>
      <c r="Y142" s="223" t="s">
        <v>111</v>
      </c>
      <c r="Z142" s="213"/>
      <c r="AA142" s="213"/>
      <c r="AB142" s="213"/>
      <c r="AC142" s="213"/>
      <c r="AD142" s="213"/>
      <c r="AE142" s="213"/>
      <c r="AF142" s="213"/>
      <c r="AG142" s="213" t="s">
        <v>182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2" x14ac:dyDescent="0.25">
      <c r="A143" s="220"/>
      <c r="B143" s="221"/>
      <c r="C143" s="255" t="s">
        <v>305</v>
      </c>
      <c r="D143" s="224"/>
      <c r="E143" s="225">
        <v>23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170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5">
      <c r="A144" s="234">
        <v>63</v>
      </c>
      <c r="B144" s="235" t="s">
        <v>306</v>
      </c>
      <c r="C144" s="253" t="s">
        <v>307</v>
      </c>
      <c r="D144" s="236" t="s">
        <v>131</v>
      </c>
      <c r="E144" s="237">
        <v>90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7">
        <v>0</v>
      </c>
      <c r="O144" s="237">
        <f>ROUND(E144*N144,2)</f>
        <v>0</v>
      </c>
      <c r="P144" s="237">
        <v>0</v>
      </c>
      <c r="Q144" s="237">
        <f>ROUND(E144*P144,2)</f>
        <v>0</v>
      </c>
      <c r="R144" s="239"/>
      <c r="S144" s="239" t="s">
        <v>109</v>
      </c>
      <c r="T144" s="240" t="s">
        <v>109</v>
      </c>
      <c r="U144" s="223">
        <v>0.14599999999999999</v>
      </c>
      <c r="V144" s="223">
        <f>ROUND(E144*U144,2)</f>
        <v>13.14</v>
      </c>
      <c r="W144" s="223"/>
      <c r="X144" s="223" t="s">
        <v>167</v>
      </c>
      <c r="Y144" s="223" t="s">
        <v>111</v>
      </c>
      <c r="Z144" s="213"/>
      <c r="AA144" s="213"/>
      <c r="AB144" s="213"/>
      <c r="AC144" s="213"/>
      <c r="AD144" s="213"/>
      <c r="AE144" s="213"/>
      <c r="AF144" s="213"/>
      <c r="AG144" s="213" t="s">
        <v>182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2" x14ac:dyDescent="0.25">
      <c r="A145" s="220"/>
      <c r="B145" s="221"/>
      <c r="C145" s="255" t="s">
        <v>308</v>
      </c>
      <c r="D145" s="224"/>
      <c r="E145" s="225">
        <v>90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170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5">
      <c r="A146" s="234">
        <v>64</v>
      </c>
      <c r="B146" s="235" t="s">
        <v>309</v>
      </c>
      <c r="C146" s="253" t="s">
        <v>310</v>
      </c>
      <c r="D146" s="236" t="s">
        <v>131</v>
      </c>
      <c r="E146" s="237">
        <v>57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9"/>
      <c r="S146" s="239" t="s">
        <v>109</v>
      </c>
      <c r="T146" s="240" t="s">
        <v>109</v>
      </c>
      <c r="U146" s="223">
        <v>1.7665</v>
      </c>
      <c r="V146" s="223">
        <f>ROUND(E146*U146,2)</f>
        <v>100.69</v>
      </c>
      <c r="W146" s="223"/>
      <c r="X146" s="223" t="s">
        <v>167</v>
      </c>
      <c r="Y146" s="223" t="s">
        <v>111</v>
      </c>
      <c r="Z146" s="213"/>
      <c r="AA146" s="213"/>
      <c r="AB146" s="213"/>
      <c r="AC146" s="213"/>
      <c r="AD146" s="213"/>
      <c r="AE146" s="213"/>
      <c r="AF146" s="213"/>
      <c r="AG146" s="213" t="s">
        <v>182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2" x14ac:dyDescent="0.25">
      <c r="A147" s="220"/>
      <c r="B147" s="221"/>
      <c r="C147" s="255" t="s">
        <v>311</v>
      </c>
      <c r="D147" s="224"/>
      <c r="E147" s="225">
        <v>30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170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 x14ac:dyDescent="0.25">
      <c r="A148" s="220"/>
      <c r="B148" s="221"/>
      <c r="C148" s="255" t="s">
        <v>312</v>
      </c>
      <c r="D148" s="224"/>
      <c r="E148" s="225">
        <v>27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3"/>
      <c r="AA148" s="213"/>
      <c r="AB148" s="213"/>
      <c r="AC148" s="213"/>
      <c r="AD148" s="213"/>
      <c r="AE148" s="213"/>
      <c r="AF148" s="213"/>
      <c r="AG148" s="213" t="s">
        <v>170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34">
        <v>65</v>
      </c>
      <c r="B149" s="235" t="s">
        <v>313</v>
      </c>
      <c r="C149" s="253" t="s">
        <v>314</v>
      </c>
      <c r="D149" s="236" t="s">
        <v>131</v>
      </c>
      <c r="E149" s="237">
        <v>11.5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7">
        <v>0</v>
      </c>
      <c r="O149" s="237">
        <f>ROUND(E149*N149,2)</f>
        <v>0</v>
      </c>
      <c r="P149" s="237">
        <v>0</v>
      </c>
      <c r="Q149" s="237">
        <f>ROUND(E149*P149,2)</f>
        <v>0</v>
      </c>
      <c r="R149" s="239"/>
      <c r="S149" s="239" t="s">
        <v>109</v>
      </c>
      <c r="T149" s="240" t="s">
        <v>109</v>
      </c>
      <c r="U149" s="223">
        <v>2.1198000000000001</v>
      </c>
      <c r="V149" s="223">
        <f>ROUND(E149*U149,2)</f>
        <v>24.38</v>
      </c>
      <c r="W149" s="223"/>
      <c r="X149" s="223" t="s">
        <v>167</v>
      </c>
      <c r="Y149" s="223" t="s">
        <v>111</v>
      </c>
      <c r="Z149" s="213"/>
      <c r="AA149" s="213"/>
      <c r="AB149" s="213"/>
      <c r="AC149" s="213"/>
      <c r="AD149" s="213"/>
      <c r="AE149" s="213"/>
      <c r="AF149" s="213"/>
      <c r="AG149" s="213" t="s">
        <v>182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5">
      <c r="A150" s="220"/>
      <c r="B150" s="221"/>
      <c r="C150" s="255" t="s">
        <v>315</v>
      </c>
      <c r="D150" s="224"/>
      <c r="E150" s="225">
        <v>6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170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5">
      <c r="A151" s="220"/>
      <c r="B151" s="221"/>
      <c r="C151" s="255" t="s">
        <v>316</v>
      </c>
      <c r="D151" s="224"/>
      <c r="E151" s="225">
        <v>5.5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170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34">
        <v>66</v>
      </c>
      <c r="B152" s="235" t="s">
        <v>317</v>
      </c>
      <c r="C152" s="253" t="s">
        <v>318</v>
      </c>
      <c r="D152" s="236" t="s">
        <v>131</v>
      </c>
      <c r="E152" s="237">
        <v>181.5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9"/>
      <c r="S152" s="239" t="s">
        <v>109</v>
      </c>
      <c r="T152" s="240" t="s">
        <v>109</v>
      </c>
      <c r="U152" s="223">
        <v>9.8000000000000004E-2</v>
      </c>
      <c r="V152" s="223">
        <f>ROUND(E152*U152,2)</f>
        <v>17.79</v>
      </c>
      <c r="W152" s="223"/>
      <c r="X152" s="223" t="s">
        <v>167</v>
      </c>
      <c r="Y152" s="223" t="s">
        <v>111</v>
      </c>
      <c r="Z152" s="213"/>
      <c r="AA152" s="213"/>
      <c r="AB152" s="213"/>
      <c r="AC152" s="213"/>
      <c r="AD152" s="213"/>
      <c r="AE152" s="213"/>
      <c r="AF152" s="213"/>
      <c r="AG152" s="213" t="s">
        <v>182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2" x14ac:dyDescent="0.25">
      <c r="A153" s="220"/>
      <c r="B153" s="221"/>
      <c r="C153" s="255" t="s">
        <v>311</v>
      </c>
      <c r="D153" s="224"/>
      <c r="E153" s="225">
        <v>30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170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 x14ac:dyDescent="0.25">
      <c r="A154" s="220"/>
      <c r="B154" s="221"/>
      <c r="C154" s="255" t="s">
        <v>315</v>
      </c>
      <c r="D154" s="224"/>
      <c r="E154" s="225">
        <v>6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170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3" x14ac:dyDescent="0.25">
      <c r="A155" s="220"/>
      <c r="B155" s="221"/>
      <c r="C155" s="255" t="s">
        <v>316</v>
      </c>
      <c r="D155" s="224"/>
      <c r="E155" s="225">
        <v>5.5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170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5">
      <c r="A156" s="220"/>
      <c r="B156" s="221"/>
      <c r="C156" s="255" t="s">
        <v>305</v>
      </c>
      <c r="D156" s="224"/>
      <c r="E156" s="225">
        <v>23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170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5">
      <c r="A157" s="220"/>
      <c r="B157" s="221"/>
      <c r="C157" s="255" t="s">
        <v>319</v>
      </c>
      <c r="D157" s="224"/>
      <c r="E157" s="225">
        <v>117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170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34">
        <v>67</v>
      </c>
      <c r="B158" s="235" t="s">
        <v>320</v>
      </c>
      <c r="C158" s="253" t="s">
        <v>321</v>
      </c>
      <c r="D158" s="236" t="s">
        <v>131</v>
      </c>
      <c r="E158" s="237">
        <v>751.5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7">
        <v>0.11025</v>
      </c>
      <c r="O158" s="237">
        <f>ROUND(E158*N158,2)</f>
        <v>82.85</v>
      </c>
      <c r="P158" s="237">
        <v>0</v>
      </c>
      <c r="Q158" s="237">
        <f>ROUND(E158*P158,2)</f>
        <v>0</v>
      </c>
      <c r="R158" s="239"/>
      <c r="S158" s="239" t="s">
        <v>109</v>
      </c>
      <c r="T158" s="240" t="s">
        <v>109</v>
      </c>
      <c r="U158" s="223">
        <v>5.28E-2</v>
      </c>
      <c r="V158" s="223">
        <f>ROUND(E158*U158,2)</f>
        <v>39.68</v>
      </c>
      <c r="W158" s="223"/>
      <c r="X158" s="223" t="s">
        <v>167</v>
      </c>
      <c r="Y158" s="223" t="s">
        <v>111</v>
      </c>
      <c r="Z158" s="213"/>
      <c r="AA158" s="213"/>
      <c r="AB158" s="213"/>
      <c r="AC158" s="213"/>
      <c r="AD158" s="213"/>
      <c r="AE158" s="213"/>
      <c r="AF158" s="213"/>
      <c r="AG158" s="213" t="s">
        <v>182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5">
      <c r="A159" s="220"/>
      <c r="B159" s="221"/>
      <c r="C159" s="255" t="s">
        <v>322</v>
      </c>
      <c r="D159" s="224"/>
      <c r="E159" s="225">
        <v>647.5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170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3" x14ac:dyDescent="0.25">
      <c r="A160" s="220"/>
      <c r="B160" s="221"/>
      <c r="C160" s="255" t="s">
        <v>302</v>
      </c>
      <c r="D160" s="224"/>
      <c r="E160" s="225">
        <v>5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170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5">
      <c r="A161" s="220"/>
      <c r="B161" s="221"/>
      <c r="C161" s="255" t="s">
        <v>323</v>
      </c>
      <c r="D161" s="224"/>
      <c r="E161" s="225">
        <v>99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170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34">
        <v>68</v>
      </c>
      <c r="B162" s="235" t="s">
        <v>324</v>
      </c>
      <c r="C162" s="253" t="s">
        <v>325</v>
      </c>
      <c r="D162" s="236" t="s">
        <v>131</v>
      </c>
      <c r="E162" s="237">
        <v>933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7">
        <v>6.0000000000000002E-5</v>
      </c>
      <c r="O162" s="237">
        <f>ROUND(E162*N162,2)</f>
        <v>0.06</v>
      </c>
      <c r="P162" s="237">
        <v>0</v>
      </c>
      <c r="Q162" s="237">
        <f>ROUND(E162*P162,2)</f>
        <v>0</v>
      </c>
      <c r="R162" s="239"/>
      <c r="S162" s="239" t="s">
        <v>109</v>
      </c>
      <c r="T162" s="240" t="s">
        <v>109</v>
      </c>
      <c r="U162" s="223">
        <v>2.5999999999999999E-2</v>
      </c>
      <c r="V162" s="223">
        <f>ROUND(E162*U162,2)</f>
        <v>24.26</v>
      </c>
      <c r="W162" s="223"/>
      <c r="X162" s="223" t="s">
        <v>167</v>
      </c>
      <c r="Y162" s="223" t="s">
        <v>111</v>
      </c>
      <c r="Z162" s="213"/>
      <c r="AA162" s="213"/>
      <c r="AB162" s="213"/>
      <c r="AC162" s="213"/>
      <c r="AD162" s="213"/>
      <c r="AE162" s="213"/>
      <c r="AF162" s="213"/>
      <c r="AG162" s="213" t="s">
        <v>182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5">
      <c r="A163" s="220"/>
      <c r="B163" s="221"/>
      <c r="C163" s="255" t="s">
        <v>322</v>
      </c>
      <c r="D163" s="224"/>
      <c r="E163" s="225">
        <v>647.5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170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5">
      <c r="A164" s="220"/>
      <c r="B164" s="221"/>
      <c r="C164" s="255" t="s">
        <v>311</v>
      </c>
      <c r="D164" s="224"/>
      <c r="E164" s="225">
        <v>30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170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5">
      <c r="A165" s="220"/>
      <c r="B165" s="221"/>
      <c r="C165" s="255" t="s">
        <v>302</v>
      </c>
      <c r="D165" s="224"/>
      <c r="E165" s="225">
        <v>5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170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 x14ac:dyDescent="0.25">
      <c r="A166" s="220"/>
      <c r="B166" s="221"/>
      <c r="C166" s="255" t="s">
        <v>323</v>
      </c>
      <c r="D166" s="224"/>
      <c r="E166" s="225">
        <v>99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170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 x14ac:dyDescent="0.25">
      <c r="A167" s="220"/>
      <c r="B167" s="221"/>
      <c r="C167" s="255" t="s">
        <v>315</v>
      </c>
      <c r="D167" s="224"/>
      <c r="E167" s="225">
        <v>6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170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5">
      <c r="A168" s="220"/>
      <c r="B168" s="221"/>
      <c r="C168" s="255" t="s">
        <v>316</v>
      </c>
      <c r="D168" s="224"/>
      <c r="E168" s="225">
        <v>5.5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170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 x14ac:dyDescent="0.25">
      <c r="A169" s="220"/>
      <c r="B169" s="221"/>
      <c r="C169" s="255" t="s">
        <v>305</v>
      </c>
      <c r="D169" s="224"/>
      <c r="E169" s="225">
        <v>23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3"/>
      <c r="AA169" s="213"/>
      <c r="AB169" s="213"/>
      <c r="AC169" s="213"/>
      <c r="AD169" s="213"/>
      <c r="AE169" s="213"/>
      <c r="AF169" s="213"/>
      <c r="AG169" s="213" t="s">
        <v>170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3" x14ac:dyDescent="0.25">
      <c r="A170" s="220"/>
      <c r="B170" s="221"/>
      <c r="C170" s="255" t="s">
        <v>319</v>
      </c>
      <c r="D170" s="224"/>
      <c r="E170" s="225">
        <v>117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170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5">
      <c r="A171" s="234">
        <v>69</v>
      </c>
      <c r="B171" s="235" t="s">
        <v>326</v>
      </c>
      <c r="C171" s="253" t="s">
        <v>327</v>
      </c>
      <c r="D171" s="236" t="s">
        <v>131</v>
      </c>
      <c r="E171" s="237">
        <v>99</v>
      </c>
      <c r="F171" s="238"/>
      <c r="G171" s="239">
        <f>ROUND(E171*F171,2)</f>
        <v>0</v>
      </c>
      <c r="H171" s="238"/>
      <c r="I171" s="239">
        <f>ROUND(E171*H171,2)</f>
        <v>0</v>
      </c>
      <c r="J171" s="238"/>
      <c r="K171" s="239">
        <f>ROUND(E171*J171,2)</f>
        <v>0</v>
      </c>
      <c r="L171" s="239">
        <v>21</v>
      </c>
      <c r="M171" s="239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9"/>
      <c r="S171" s="239" t="s">
        <v>109</v>
      </c>
      <c r="T171" s="240" t="s">
        <v>109</v>
      </c>
      <c r="U171" s="223">
        <v>4.87E-2</v>
      </c>
      <c r="V171" s="223">
        <f>ROUND(E171*U171,2)</f>
        <v>4.82</v>
      </c>
      <c r="W171" s="223"/>
      <c r="X171" s="223" t="s">
        <v>167</v>
      </c>
      <c r="Y171" s="223" t="s">
        <v>111</v>
      </c>
      <c r="Z171" s="213"/>
      <c r="AA171" s="213"/>
      <c r="AB171" s="213"/>
      <c r="AC171" s="213"/>
      <c r="AD171" s="213"/>
      <c r="AE171" s="213"/>
      <c r="AF171" s="213"/>
      <c r="AG171" s="213" t="s">
        <v>182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2" x14ac:dyDescent="0.25">
      <c r="A172" s="220"/>
      <c r="B172" s="221"/>
      <c r="C172" s="255" t="s">
        <v>323</v>
      </c>
      <c r="D172" s="224"/>
      <c r="E172" s="225">
        <v>99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170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5">
      <c r="A173" s="234">
        <v>70</v>
      </c>
      <c r="B173" s="235" t="s">
        <v>328</v>
      </c>
      <c r="C173" s="253" t="s">
        <v>329</v>
      </c>
      <c r="D173" s="236" t="s">
        <v>131</v>
      </c>
      <c r="E173" s="237">
        <v>5</v>
      </c>
      <c r="F173" s="238"/>
      <c r="G173" s="239">
        <f>ROUND(E173*F173,2)</f>
        <v>0</v>
      </c>
      <c r="H173" s="238"/>
      <c r="I173" s="239">
        <f>ROUND(E173*H173,2)</f>
        <v>0</v>
      </c>
      <c r="J173" s="238"/>
      <c r="K173" s="239">
        <f>ROUND(E173*J173,2)</f>
        <v>0</v>
      </c>
      <c r="L173" s="239">
        <v>21</v>
      </c>
      <c r="M173" s="239">
        <f>G173*(1+L173/100)</f>
        <v>0</v>
      </c>
      <c r="N173" s="237">
        <v>0</v>
      </c>
      <c r="O173" s="237">
        <f>ROUND(E173*N173,2)</f>
        <v>0</v>
      </c>
      <c r="P173" s="237">
        <v>0</v>
      </c>
      <c r="Q173" s="237">
        <f>ROUND(E173*P173,2)</f>
        <v>0</v>
      </c>
      <c r="R173" s="239"/>
      <c r="S173" s="239" t="s">
        <v>109</v>
      </c>
      <c r="T173" s="240" t="s">
        <v>109</v>
      </c>
      <c r="U173" s="223">
        <v>9.64E-2</v>
      </c>
      <c r="V173" s="223">
        <f>ROUND(E173*U173,2)</f>
        <v>0.48</v>
      </c>
      <c r="W173" s="223"/>
      <c r="X173" s="223" t="s">
        <v>167</v>
      </c>
      <c r="Y173" s="223" t="s">
        <v>111</v>
      </c>
      <c r="Z173" s="213"/>
      <c r="AA173" s="213"/>
      <c r="AB173" s="213"/>
      <c r="AC173" s="213"/>
      <c r="AD173" s="213"/>
      <c r="AE173" s="213"/>
      <c r="AF173" s="213"/>
      <c r="AG173" s="213" t="s">
        <v>182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2" x14ac:dyDescent="0.25">
      <c r="A174" s="220"/>
      <c r="B174" s="221"/>
      <c r="C174" s="255" t="s">
        <v>302</v>
      </c>
      <c r="D174" s="224"/>
      <c r="E174" s="225">
        <v>5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3"/>
      <c r="AA174" s="213"/>
      <c r="AB174" s="213"/>
      <c r="AC174" s="213"/>
      <c r="AD174" s="213"/>
      <c r="AE174" s="213"/>
      <c r="AF174" s="213"/>
      <c r="AG174" s="213" t="s">
        <v>170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5">
      <c r="A175" s="234">
        <v>71</v>
      </c>
      <c r="B175" s="235" t="s">
        <v>330</v>
      </c>
      <c r="C175" s="253" t="s">
        <v>331</v>
      </c>
      <c r="D175" s="236" t="s">
        <v>131</v>
      </c>
      <c r="E175" s="237">
        <v>647.5</v>
      </c>
      <c r="F175" s="238"/>
      <c r="G175" s="239">
        <f>ROUND(E175*F175,2)</f>
        <v>0</v>
      </c>
      <c r="H175" s="238"/>
      <c r="I175" s="239">
        <f>ROUND(E175*H175,2)</f>
        <v>0</v>
      </c>
      <c r="J175" s="238"/>
      <c r="K175" s="239">
        <f>ROUND(E175*J175,2)</f>
        <v>0</v>
      </c>
      <c r="L175" s="239">
        <v>21</v>
      </c>
      <c r="M175" s="239">
        <f>G175*(1+L175/100)</f>
        <v>0</v>
      </c>
      <c r="N175" s="237">
        <v>0</v>
      </c>
      <c r="O175" s="237">
        <f>ROUND(E175*N175,2)</f>
        <v>0</v>
      </c>
      <c r="P175" s="237">
        <v>0</v>
      </c>
      <c r="Q175" s="237">
        <f>ROUND(E175*P175,2)</f>
        <v>0</v>
      </c>
      <c r="R175" s="239"/>
      <c r="S175" s="239" t="s">
        <v>109</v>
      </c>
      <c r="T175" s="240" t="s">
        <v>109</v>
      </c>
      <c r="U175" s="223">
        <v>0.15110000000000001</v>
      </c>
      <c r="V175" s="223">
        <f>ROUND(E175*U175,2)</f>
        <v>97.84</v>
      </c>
      <c r="W175" s="223"/>
      <c r="X175" s="223" t="s">
        <v>167</v>
      </c>
      <c r="Y175" s="223" t="s">
        <v>111</v>
      </c>
      <c r="Z175" s="213"/>
      <c r="AA175" s="213"/>
      <c r="AB175" s="213"/>
      <c r="AC175" s="213"/>
      <c r="AD175" s="213"/>
      <c r="AE175" s="213"/>
      <c r="AF175" s="213"/>
      <c r="AG175" s="213" t="s">
        <v>182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 x14ac:dyDescent="0.25">
      <c r="A176" s="220"/>
      <c r="B176" s="221"/>
      <c r="C176" s="255" t="s">
        <v>322</v>
      </c>
      <c r="D176" s="224"/>
      <c r="E176" s="225">
        <v>647.5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170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5">
      <c r="A177" s="234">
        <v>72</v>
      </c>
      <c r="B177" s="235" t="s">
        <v>332</v>
      </c>
      <c r="C177" s="253" t="s">
        <v>333</v>
      </c>
      <c r="D177" s="236" t="s">
        <v>131</v>
      </c>
      <c r="E177" s="237">
        <v>23</v>
      </c>
      <c r="F177" s="238"/>
      <c r="G177" s="239">
        <f>ROUND(E177*F177,2)</f>
        <v>0</v>
      </c>
      <c r="H177" s="238"/>
      <c r="I177" s="239">
        <f>ROUND(E177*H177,2)</f>
        <v>0</v>
      </c>
      <c r="J177" s="238"/>
      <c r="K177" s="239">
        <f>ROUND(E177*J177,2)</f>
        <v>0</v>
      </c>
      <c r="L177" s="239">
        <v>21</v>
      </c>
      <c r="M177" s="239">
        <f>G177*(1+L177/100)</f>
        <v>0</v>
      </c>
      <c r="N177" s="237">
        <v>0</v>
      </c>
      <c r="O177" s="237">
        <f>ROUND(E177*N177,2)</f>
        <v>0</v>
      </c>
      <c r="P177" s="237">
        <v>0</v>
      </c>
      <c r="Q177" s="237">
        <f>ROUND(E177*P177,2)</f>
        <v>0</v>
      </c>
      <c r="R177" s="239"/>
      <c r="S177" s="239" t="s">
        <v>109</v>
      </c>
      <c r="T177" s="240" t="s">
        <v>109</v>
      </c>
      <c r="U177" s="223">
        <v>0.13700000000000001</v>
      </c>
      <c r="V177" s="223">
        <f>ROUND(E177*U177,2)</f>
        <v>3.15</v>
      </c>
      <c r="W177" s="223"/>
      <c r="X177" s="223" t="s">
        <v>167</v>
      </c>
      <c r="Y177" s="223" t="s">
        <v>111</v>
      </c>
      <c r="Z177" s="213"/>
      <c r="AA177" s="213"/>
      <c r="AB177" s="213"/>
      <c r="AC177" s="213"/>
      <c r="AD177" s="213"/>
      <c r="AE177" s="213"/>
      <c r="AF177" s="213"/>
      <c r="AG177" s="213" t="s">
        <v>182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2" x14ac:dyDescent="0.25">
      <c r="A178" s="220"/>
      <c r="B178" s="221"/>
      <c r="C178" s="255" t="s">
        <v>305</v>
      </c>
      <c r="D178" s="224"/>
      <c r="E178" s="225">
        <v>23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170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34">
        <v>73</v>
      </c>
      <c r="B179" s="235" t="s">
        <v>334</v>
      </c>
      <c r="C179" s="253" t="s">
        <v>335</v>
      </c>
      <c r="D179" s="236" t="s">
        <v>131</v>
      </c>
      <c r="E179" s="237">
        <v>35.5</v>
      </c>
      <c r="F179" s="238"/>
      <c r="G179" s="239">
        <f>ROUND(E179*F179,2)</f>
        <v>0</v>
      </c>
      <c r="H179" s="238"/>
      <c r="I179" s="239">
        <f>ROUND(E179*H179,2)</f>
        <v>0</v>
      </c>
      <c r="J179" s="238"/>
      <c r="K179" s="239">
        <f>ROUND(E179*J179,2)</f>
        <v>0</v>
      </c>
      <c r="L179" s="239">
        <v>21</v>
      </c>
      <c r="M179" s="239">
        <f>G179*(1+L179/100)</f>
        <v>0</v>
      </c>
      <c r="N179" s="237">
        <v>0</v>
      </c>
      <c r="O179" s="237">
        <f>ROUND(E179*N179,2)</f>
        <v>0</v>
      </c>
      <c r="P179" s="237">
        <v>0</v>
      </c>
      <c r="Q179" s="237">
        <f>ROUND(E179*P179,2)</f>
        <v>0</v>
      </c>
      <c r="R179" s="239"/>
      <c r="S179" s="239" t="s">
        <v>109</v>
      </c>
      <c r="T179" s="240" t="s">
        <v>109</v>
      </c>
      <c r="U179" s="223">
        <v>0.20399999999999999</v>
      </c>
      <c r="V179" s="223">
        <f>ROUND(E179*U179,2)</f>
        <v>7.24</v>
      </c>
      <c r="W179" s="223"/>
      <c r="X179" s="223" t="s">
        <v>167</v>
      </c>
      <c r="Y179" s="223" t="s">
        <v>111</v>
      </c>
      <c r="Z179" s="213"/>
      <c r="AA179" s="213"/>
      <c r="AB179" s="213"/>
      <c r="AC179" s="213"/>
      <c r="AD179" s="213"/>
      <c r="AE179" s="213"/>
      <c r="AF179" s="213"/>
      <c r="AG179" s="213" t="s">
        <v>182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5">
      <c r="A180" s="220"/>
      <c r="B180" s="221"/>
      <c r="C180" s="255" t="s">
        <v>311</v>
      </c>
      <c r="D180" s="224"/>
      <c r="E180" s="225">
        <v>30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170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5">
      <c r="A181" s="220"/>
      <c r="B181" s="221"/>
      <c r="C181" s="255" t="s">
        <v>316</v>
      </c>
      <c r="D181" s="224"/>
      <c r="E181" s="225">
        <v>5.5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170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5">
      <c r="A182" s="234">
        <v>74</v>
      </c>
      <c r="B182" s="235" t="s">
        <v>336</v>
      </c>
      <c r="C182" s="253" t="s">
        <v>337</v>
      </c>
      <c r="D182" s="236" t="s">
        <v>131</v>
      </c>
      <c r="E182" s="237">
        <v>6</v>
      </c>
      <c r="F182" s="238"/>
      <c r="G182" s="239">
        <f>ROUND(E182*F182,2)</f>
        <v>0</v>
      </c>
      <c r="H182" s="238"/>
      <c r="I182" s="239">
        <f>ROUND(E182*H182,2)</f>
        <v>0</v>
      </c>
      <c r="J182" s="238"/>
      <c r="K182" s="239">
        <f>ROUND(E182*J182,2)</f>
        <v>0</v>
      </c>
      <c r="L182" s="239">
        <v>21</v>
      </c>
      <c r="M182" s="239">
        <f>G182*(1+L182/100)</f>
        <v>0</v>
      </c>
      <c r="N182" s="237">
        <v>0</v>
      </c>
      <c r="O182" s="237">
        <f>ROUND(E182*N182,2)</f>
        <v>0</v>
      </c>
      <c r="P182" s="237">
        <v>0</v>
      </c>
      <c r="Q182" s="237">
        <f>ROUND(E182*P182,2)</f>
        <v>0</v>
      </c>
      <c r="R182" s="239"/>
      <c r="S182" s="239" t="s">
        <v>109</v>
      </c>
      <c r="T182" s="240" t="s">
        <v>109</v>
      </c>
      <c r="U182" s="223">
        <v>0.23549999999999999</v>
      </c>
      <c r="V182" s="223">
        <f>ROUND(E182*U182,2)</f>
        <v>1.41</v>
      </c>
      <c r="W182" s="223"/>
      <c r="X182" s="223" t="s">
        <v>167</v>
      </c>
      <c r="Y182" s="223" t="s">
        <v>111</v>
      </c>
      <c r="Z182" s="213"/>
      <c r="AA182" s="213"/>
      <c r="AB182" s="213"/>
      <c r="AC182" s="213"/>
      <c r="AD182" s="213"/>
      <c r="AE182" s="213"/>
      <c r="AF182" s="213"/>
      <c r="AG182" s="213" t="s">
        <v>182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2" x14ac:dyDescent="0.25">
      <c r="A183" s="220"/>
      <c r="B183" s="221"/>
      <c r="C183" s="255" t="s">
        <v>315</v>
      </c>
      <c r="D183" s="224"/>
      <c r="E183" s="225">
        <v>6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170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34">
        <v>75</v>
      </c>
      <c r="B184" s="235" t="s">
        <v>338</v>
      </c>
      <c r="C184" s="253" t="s">
        <v>339</v>
      </c>
      <c r="D184" s="236" t="s">
        <v>131</v>
      </c>
      <c r="E184" s="237">
        <v>117</v>
      </c>
      <c r="F184" s="238"/>
      <c r="G184" s="239">
        <f>ROUND(E184*F184,2)</f>
        <v>0</v>
      </c>
      <c r="H184" s="238"/>
      <c r="I184" s="239">
        <f>ROUND(E184*H184,2)</f>
        <v>0</v>
      </c>
      <c r="J184" s="238"/>
      <c r="K184" s="239">
        <f>ROUND(E184*J184,2)</f>
        <v>0</v>
      </c>
      <c r="L184" s="239">
        <v>21</v>
      </c>
      <c r="M184" s="239">
        <f>G184*(1+L184/100)</f>
        <v>0</v>
      </c>
      <c r="N184" s="237">
        <v>0</v>
      </c>
      <c r="O184" s="237">
        <f>ROUND(E184*N184,2)</f>
        <v>0</v>
      </c>
      <c r="P184" s="237">
        <v>0</v>
      </c>
      <c r="Q184" s="237">
        <f>ROUND(E184*P184,2)</f>
        <v>0</v>
      </c>
      <c r="R184" s="239"/>
      <c r="S184" s="239" t="s">
        <v>109</v>
      </c>
      <c r="T184" s="240" t="s">
        <v>109</v>
      </c>
      <c r="U184" s="223">
        <v>0.27600000000000002</v>
      </c>
      <c r="V184" s="223">
        <f>ROUND(E184*U184,2)</f>
        <v>32.29</v>
      </c>
      <c r="W184" s="223"/>
      <c r="X184" s="223" t="s">
        <v>167</v>
      </c>
      <c r="Y184" s="223" t="s">
        <v>111</v>
      </c>
      <c r="Z184" s="213"/>
      <c r="AA184" s="213"/>
      <c r="AB184" s="213"/>
      <c r="AC184" s="213"/>
      <c r="AD184" s="213"/>
      <c r="AE184" s="213"/>
      <c r="AF184" s="213"/>
      <c r="AG184" s="213" t="s">
        <v>182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5">
      <c r="A185" s="220"/>
      <c r="B185" s="221"/>
      <c r="C185" s="255" t="s">
        <v>319</v>
      </c>
      <c r="D185" s="224"/>
      <c r="E185" s="225">
        <v>117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170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5">
      <c r="A186" s="234">
        <v>76</v>
      </c>
      <c r="B186" s="235" t="s">
        <v>340</v>
      </c>
      <c r="C186" s="253" t="s">
        <v>341</v>
      </c>
      <c r="D186" s="236" t="s">
        <v>244</v>
      </c>
      <c r="E186" s="237">
        <v>405.65</v>
      </c>
      <c r="F186" s="238"/>
      <c r="G186" s="239">
        <f>ROUND(E186*F186,2)</f>
        <v>0</v>
      </c>
      <c r="H186" s="238"/>
      <c r="I186" s="239">
        <f>ROUND(E186*H186,2)</f>
        <v>0</v>
      </c>
      <c r="J186" s="238"/>
      <c r="K186" s="239">
        <f>ROUND(E186*J186,2)</f>
        <v>0</v>
      </c>
      <c r="L186" s="239">
        <v>21</v>
      </c>
      <c r="M186" s="239">
        <f>G186*(1+L186/100)</f>
        <v>0</v>
      </c>
      <c r="N186" s="237">
        <v>2.0000000000000002E-5</v>
      </c>
      <c r="O186" s="237">
        <f>ROUND(E186*N186,2)</f>
        <v>0.01</v>
      </c>
      <c r="P186" s="237">
        <v>0</v>
      </c>
      <c r="Q186" s="237">
        <f>ROUND(E186*P186,2)</f>
        <v>0</v>
      </c>
      <c r="R186" s="239"/>
      <c r="S186" s="239" t="s">
        <v>109</v>
      </c>
      <c r="T186" s="240" t="s">
        <v>109</v>
      </c>
      <c r="U186" s="223">
        <v>0.05</v>
      </c>
      <c r="V186" s="223">
        <f>ROUND(E186*U186,2)</f>
        <v>20.28</v>
      </c>
      <c r="W186" s="223"/>
      <c r="X186" s="223" t="s">
        <v>167</v>
      </c>
      <c r="Y186" s="223" t="s">
        <v>111</v>
      </c>
      <c r="Z186" s="213"/>
      <c r="AA186" s="213"/>
      <c r="AB186" s="213"/>
      <c r="AC186" s="213"/>
      <c r="AD186" s="213"/>
      <c r="AE186" s="213"/>
      <c r="AF186" s="213"/>
      <c r="AG186" s="213" t="s">
        <v>182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2" x14ac:dyDescent="0.25">
      <c r="A187" s="220"/>
      <c r="B187" s="221"/>
      <c r="C187" s="255" t="s">
        <v>342</v>
      </c>
      <c r="D187" s="224"/>
      <c r="E187" s="225">
        <v>323.75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3"/>
      <c r="AA187" s="213"/>
      <c r="AB187" s="213"/>
      <c r="AC187" s="213"/>
      <c r="AD187" s="213"/>
      <c r="AE187" s="213"/>
      <c r="AF187" s="213"/>
      <c r="AG187" s="213" t="s">
        <v>170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 x14ac:dyDescent="0.25">
      <c r="A188" s="220"/>
      <c r="B188" s="221"/>
      <c r="C188" s="255" t="s">
        <v>343</v>
      </c>
      <c r="D188" s="224"/>
      <c r="E188" s="225">
        <v>81.900000000000006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170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5">
      <c r="A189" s="234">
        <v>77</v>
      </c>
      <c r="B189" s="235" t="s">
        <v>344</v>
      </c>
      <c r="C189" s="253" t="s">
        <v>345</v>
      </c>
      <c r="D189" s="236" t="s">
        <v>244</v>
      </c>
      <c r="E189" s="237">
        <v>405.65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7">
        <v>0</v>
      </c>
      <c r="O189" s="237">
        <f>ROUND(E189*N189,2)</f>
        <v>0</v>
      </c>
      <c r="P189" s="237">
        <v>0</v>
      </c>
      <c r="Q189" s="237">
        <f>ROUND(E189*P189,2)</f>
        <v>0</v>
      </c>
      <c r="R189" s="239"/>
      <c r="S189" s="239" t="s">
        <v>109</v>
      </c>
      <c r="T189" s="240" t="s">
        <v>109</v>
      </c>
      <c r="U189" s="223">
        <v>0.129</v>
      </c>
      <c r="V189" s="223">
        <f>ROUND(E189*U189,2)</f>
        <v>52.33</v>
      </c>
      <c r="W189" s="223"/>
      <c r="X189" s="223" t="s">
        <v>167</v>
      </c>
      <c r="Y189" s="223" t="s">
        <v>111</v>
      </c>
      <c r="Z189" s="213"/>
      <c r="AA189" s="213"/>
      <c r="AB189" s="213"/>
      <c r="AC189" s="213"/>
      <c r="AD189" s="213"/>
      <c r="AE189" s="213"/>
      <c r="AF189" s="213"/>
      <c r="AG189" s="213" t="s">
        <v>182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2" x14ac:dyDescent="0.25">
      <c r="A190" s="220"/>
      <c r="B190" s="221"/>
      <c r="C190" s="255" t="s">
        <v>342</v>
      </c>
      <c r="D190" s="224"/>
      <c r="E190" s="225">
        <v>323.75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170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 x14ac:dyDescent="0.25">
      <c r="A191" s="220"/>
      <c r="B191" s="221"/>
      <c r="C191" s="255" t="s">
        <v>343</v>
      </c>
      <c r="D191" s="224"/>
      <c r="E191" s="225">
        <v>81.900000000000006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170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34">
        <v>78</v>
      </c>
      <c r="B192" s="235" t="s">
        <v>346</v>
      </c>
      <c r="C192" s="253" t="s">
        <v>347</v>
      </c>
      <c r="D192" s="236" t="s">
        <v>165</v>
      </c>
      <c r="E192" s="237">
        <v>4.2</v>
      </c>
      <c r="F192" s="238"/>
      <c r="G192" s="239">
        <f>ROUND(E192*F192,2)</f>
        <v>0</v>
      </c>
      <c r="H192" s="238"/>
      <c r="I192" s="239">
        <f>ROUND(E192*H192,2)</f>
        <v>0</v>
      </c>
      <c r="J192" s="238"/>
      <c r="K192" s="239">
        <f>ROUND(E192*J192,2)</f>
        <v>0</v>
      </c>
      <c r="L192" s="239">
        <v>21</v>
      </c>
      <c r="M192" s="239">
        <f>G192*(1+L192/100)</f>
        <v>0</v>
      </c>
      <c r="N192" s="237">
        <v>0</v>
      </c>
      <c r="O192" s="237">
        <f>ROUND(E192*N192,2)</f>
        <v>0</v>
      </c>
      <c r="P192" s="237">
        <v>0</v>
      </c>
      <c r="Q192" s="237">
        <f>ROUND(E192*P192,2)</f>
        <v>0</v>
      </c>
      <c r="R192" s="239"/>
      <c r="S192" s="239" t="s">
        <v>109</v>
      </c>
      <c r="T192" s="240" t="s">
        <v>109</v>
      </c>
      <c r="U192" s="223">
        <v>4.556</v>
      </c>
      <c r="V192" s="223">
        <f>ROUND(E192*U192,2)</f>
        <v>19.14</v>
      </c>
      <c r="W192" s="223"/>
      <c r="X192" s="223" t="s">
        <v>167</v>
      </c>
      <c r="Y192" s="223" t="s">
        <v>111</v>
      </c>
      <c r="Z192" s="213"/>
      <c r="AA192" s="213"/>
      <c r="AB192" s="213"/>
      <c r="AC192" s="213"/>
      <c r="AD192" s="213"/>
      <c r="AE192" s="213"/>
      <c r="AF192" s="213"/>
      <c r="AG192" s="213" t="s">
        <v>182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2" x14ac:dyDescent="0.25">
      <c r="A193" s="220"/>
      <c r="B193" s="221"/>
      <c r="C193" s="255" t="s">
        <v>348</v>
      </c>
      <c r="D193" s="224"/>
      <c r="E193" s="225">
        <v>4.2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170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34">
        <v>79</v>
      </c>
      <c r="B194" s="235" t="s">
        <v>349</v>
      </c>
      <c r="C194" s="253" t="s">
        <v>350</v>
      </c>
      <c r="D194" s="236" t="s">
        <v>244</v>
      </c>
      <c r="E194" s="237">
        <v>77.5</v>
      </c>
      <c r="F194" s="238"/>
      <c r="G194" s="239">
        <f>ROUND(E194*F194,2)</f>
        <v>0</v>
      </c>
      <c r="H194" s="238"/>
      <c r="I194" s="239">
        <f>ROUND(E194*H194,2)</f>
        <v>0</v>
      </c>
      <c r="J194" s="238"/>
      <c r="K194" s="239">
        <f>ROUND(E194*J194,2)</f>
        <v>0</v>
      </c>
      <c r="L194" s="239">
        <v>21</v>
      </c>
      <c r="M194" s="239">
        <f>G194*(1+L194/100)</f>
        <v>0</v>
      </c>
      <c r="N194" s="237">
        <v>0.18906999999999999</v>
      </c>
      <c r="O194" s="237">
        <f>ROUND(E194*N194,2)</f>
        <v>14.65</v>
      </c>
      <c r="P194" s="237">
        <v>0</v>
      </c>
      <c r="Q194" s="237">
        <f>ROUND(E194*P194,2)</f>
        <v>0</v>
      </c>
      <c r="R194" s="239"/>
      <c r="S194" s="239" t="s">
        <v>109</v>
      </c>
      <c r="T194" s="240" t="s">
        <v>109</v>
      </c>
      <c r="U194" s="223">
        <v>9.7000000000000003E-2</v>
      </c>
      <c r="V194" s="223">
        <f>ROUND(E194*U194,2)</f>
        <v>7.52</v>
      </c>
      <c r="W194" s="223"/>
      <c r="X194" s="223" t="s">
        <v>167</v>
      </c>
      <c r="Y194" s="223" t="s">
        <v>111</v>
      </c>
      <c r="Z194" s="213"/>
      <c r="AA194" s="213"/>
      <c r="AB194" s="213"/>
      <c r="AC194" s="213"/>
      <c r="AD194" s="213"/>
      <c r="AE194" s="213"/>
      <c r="AF194" s="213"/>
      <c r="AG194" s="213" t="s">
        <v>182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2" x14ac:dyDescent="0.25">
      <c r="A195" s="220"/>
      <c r="B195" s="221"/>
      <c r="C195" s="255" t="s">
        <v>351</v>
      </c>
      <c r="D195" s="224"/>
      <c r="E195" s="225">
        <v>2.75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3"/>
      <c r="AA195" s="213"/>
      <c r="AB195" s="213"/>
      <c r="AC195" s="213"/>
      <c r="AD195" s="213"/>
      <c r="AE195" s="213"/>
      <c r="AF195" s="213"/>
      <c r="AG195" s="213" t="s">
        <v>170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 x14ac:dyDescent="0.25">
      <c r="A196" s="220"/>
      <c r="B196" s="221"/>
      <c r="C196" s="255" t="s">
        <v>352</v>
      </c>
      <c r="D196" s="224"/>
      <c r="E196" s="225">
        <v>54.45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170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3" x14ac:dyDescent="0.25">
      <c r="A197" s="220"/>
      <c r="B197" s="221"/>
      <c r="C197" s="255" t="s">
        <v>353</v>
      </c>
      <c r="D197" s="224"/>
      <c r="E197" s="225">
        <v>4.2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170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5">
      <c r="A198" s="220"/>
      <c r="B198" s="221"/>
      <c r="C198" s="255" t="s">
        <v>354</v>
      </c>
      <c r="D198" s="224"/>
      <c r="E198" s="225">
        <v>16.100000000000001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170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5">
      <c r="A199" s="234">
        <v>80</v>
      </c>
      <c r="B199" s="235" t="s">
        <v>355</v>
      </c>
      <c r="C199" s="253" t="s">
        <v>356</v>
      </c>
      <c r="D199" s="236" t="s">
        <v>165</v>
      </c>
      <c r="E199" s="237">
        <v>10.8</v>
      </c>
      <c r="F199" s="238"/>
      <c r="G199" s="239">
        <f>ROUND(E199*F199,2)</f>
        <v>0</v>
      </c>
      <c r="H199" s="238"/>
      <c r="I199" s="239">
        <f>ROUND(E199*H199,2)</f>
        <v>0</v>
      </c>
      <c r="J199" s="238"/>
      <c r="K199" s="239">
        <f>ROUND(E199*J199,2)</f>
        <v>0</v>
      </c>
      <c r="L199" s="239">
        <v>21</v>
      </c>
      <c r="M199" s="239">
        <f>G199*(1+L199/100)</f>
        <v>0</v>
      </c>
      <c r="N199" s="237">
        <v>0</v>
      </c>
      <c r="O199" s="237">
        <f>ROUND(E199*N199,2)</f>
        <v>0</v>
      </c>
      <c r="P199" s="237">
        <v>0</v>
      </c>
      <c r="Q199" s="237">
        <f>ROUND(E199*P199,2)</f>
        <v>0</v>
      </c>
      <c r="R199" s="239"/>
      <c r="S199" s="239" t="s">
        <v>115</v>
      </c>
      <c r="T199" s="240" t="s">
        <v>116</v>
      </c>
      <c r="U199" s="223">
        <v>0</v>
      </c>
      <c r="V199" s="223">
        <f>ROUND(E199*U199,2)</f>
        <v>0</v>
      </c>
      <c r="W199" s="223"/>
      <c r="X199" s="223" t="s">
        <v>167</v>
      </c>
      <c r="Y199" s="223" t="s">
        <v>111</v>
      </c>
      <c r="Z199" s="213"/>
      <c r="AA199" s="213"/>
      <c r="AB199" s="213"/>
      <c r="AC199" s="213"/>
      <c r="AD199" s="213"/>
      <c r="AE199" s="213"/>
      <c r="AF199" s="213"/>
      <c r="AG199" s="213" t="s">
        <v>182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2" x14ac:dyDescent="0.25">
      <c r="A200" s="220"/>
      <c r="B200" s="221"/>
      <c r="C200" s="255" t="s">
        <v>289</v>
      </c>
      <c r="D200" s="224"/>
      <c r="E200" s="225">
        <v>10.8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3"/>
      <c r="AA200" s="213"/>
      <c r="AB200" s="213"/>
      <c r="AC200" s="213"/>
      <c r="AD200" s="213"/>
      <c r="AE200" s="213"/>
      <c r="AF200" s="213"/>
      <c r="AG200" s="213" t="s">
        <v>170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34">
        <v>81</v>
      </c>
      <c r="B201" s="235" t="s">
        <v>357</v>
      </c>
      <c r="C201" s="253" t="s">
        <v>358</v>
      </c>
      <c r="D201" s="236" t="s">
        <v>359</v>
      </c>
      <c r="E201" s="237">
        <v>7.14</v>
      </c>
      <c r="F201" s="238"/>
      <c r="G201" s="239">
        <f>ROUND(E201*F201,2)</f>
        <v>0</v>
      </c>
      <c r="H201" s="238"/>
      <c r="I201" s="239">
        <f>ROUND(E201*H201,2)</f>
        <v>0</v>
      </c>
      <c r="J201" s="238"/>
      <c r="K201" s="239">
        <f>ROUND(E201*J201,2)</f>
        <v>0</v>
      </c>
      <c r="L201" s="239">
        <v>21</v>
      </c>
      <c r="M201" s="239">
        <f>G201*(1+L201/100)</f>
        <v>0</v>
      </c>
      <c r="N201" s="237">
        <v>1</v>
      </c>
      <c r="O201" s="237">
        <f>ROUND(E201*N201,2)</f>
        <v>7.14</v>
      </c>
      <c r="P201" s="237">
        <v>0</v>
      </c>
      <c r="Q201" s="237">
        <f>ROUND(E201*P201,2)</f>
        <v>0</v>
      </c>
      <c r="R201" s="239" t="s">
        <v>124</v>
      </c>
      <c r="S201" s="239" t="s">
        <v>109</v>
      </c>
      <c r="T201" s="240" t="s">
        <v>109</v>
      </c>
      <c r="U201" s="223">
        <v>0</v>
      </c>
      <c r="V201" s="223">
        <f>ROUND(E201*U201,2)</f>
        <v>0</v>
      </c>
      <c r="W201" s="223"/>
      <c r="X201" s="223" t="s">
        <v>120</v>
      </c>
      <c r="Y201" s="223" t="s">
        <v>111</v>
      </c>
      <c r="Z201" s="213"/>
      <c r="AA201" s="213"/>
      <c r="AB201" s="213"/>
      <c r="AC201" s="213"/>
      <c r="AD201" s="213"/>
      <c r="AE201" s="213"/>
      <c r="AF201" s="213"/>
      <c r="AG201" s="213" t="s">
        <v>121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2" x14ac:dyDescent="0.25">
      <c r="A202" s="220"/>
      <c r="B202" s="221"/>
      <c r="C202" s="255" t="s">
        <v>360</v>
      </c>
      <c r="D202" s="224"/>
      <c r="E202" s="225">
        <v>7.14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170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34">
        <v>82</v>
      </c>
      <c r="B203" s="235" t="s">
        <v>361</v>
      </c>
      <c r="C203" s="253" t="s">
        <v>362</v>
      </c>
      <c r="D203" s="236" t="s">
        <v>165</v>
      </c>
      <c r="E203" s="237">
        <v>3.8879999999999999</v>
      </c>
      <c r="F203" s="238"/>
      <c r="G203" s="239">
        <f>ROUND(E203*F203,2)</f>
        <v>0</v>
      </c>
      <c r="H203" s="238"/>
      <c r="I203" s="239">
        <f>ROUND(E203*H203,2)</f>
        <v>0</v>
      </c>
      <c r="J203" s="238"/>
      <c r="K203" s="239">
        <f>ROUND(E203*J203,2)</f>
        <v>0</v>
      </c>
      <c r="L203" s="239">
        <v>21</v>
      </c>
      <c r="M203" s="239">
        <f>G203*(1+L203/100)</f>
        <v>0</v>
      </c>
      <c r="N203" s="237">
        <v>2.5</v>
      </c>
      <c r="O203" s="237">
        <f>ROUND(E203*N203,2)</f>
        <v>9.7200000000000006</v>
      </c>
      <c r="P203" s="237">
        <v>0</v>
      </c>
      <c r="Q203" s="237">
        <f>ROUND(E203*P203,2)</f>
        <v>0</v>
      </c>
      <c r="R203" s="239" t="s">
        <v>124</v>
      </c>
      <c r="S203" s="239" t="s">
        <v>109</v>
      </c>
      <c r="T203" s="240" t="s">
        <v>109</v>
      </c>
      <c r="U203" s="223">
        <v>0</v>
      </c>
      <c r="V203" s="223">
        <f>ROUND(E203*U203,2)</f>
        <v>0</v>
      </c>
      <c r="W203" s="223"/>
      <c r="X203" s="223" t="s">
        <v>120</v>
      </c>
      <c r="Y203" s="223" t="s">
        <v>111</v>
      </c>
      <c r="Z203" s="213"/>
      <c r="AA203" s="213"/>
      <c r="AB203" s="213"/>
      <c r="AC203" s="213"/>
      <c r="AD203" s="213"/>
      <c r="AE203" s="213"/>
      <c r="AF203" s="213"/>
      <c r="AG203" s="213" t="s">
        <v>121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2" x14ac:dyDescent="0.25">
      <c r="A204" s="220"/>
      <c r="B204" s="221"/>
      <c r="C204" s="255" t="s">
        <v>284</v>
      </c>
      <c r="D204" s="224"/>
      <c r="E204" s="225">
        <v>3.89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170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ht="13" x14ac:dyDescent="0.25">
      <c r="A205" s="227" t="s">
        <v>104</v>
      </c>
      <c r="B205" s="228" t="s">
        <v>75</v>
      </c>
      <c r="C205" s="251" t="s">
        <v>27</v>
      </c>
      <c r="D205" s="229"/>
      <c r="E205" s="230"/>
      <c r="F205" s="231"/>
      <c r="G205" s="231">
        <f>SUMIF(AG206:AG210,"&lt;&gt;NOR",G206:G210)</f>
        <v>0</v>
      </c>
      <c r="H205" s="231"/>
      <c r="I205" s="231">
        <f>SUM(I206:I210)</f>
        <v>0</v>
      </c>
      <c r="J205" s="231"/>
      <c r="K205" s="231">
        <f>SUM(K206:K210)</f>
        <v>0</v>
      </c>
      <c r="L205" s="231"/>
      <c r="M205" s="231">
        <f>SUM(M206:M210)</f>
        <v>0</v>
      </c>
      <c r="N205" s="230"/>
      <c r="O205" s="230">
        <f>SUM(O206:O210)</f>
        <v>0</v>
      </c>
      <c r="P205" s="230"/>
      <c r="Q205" s="230">
        <f>SUM(Q206:Q210)</f>
        <v>0</v>
      </c>
      <c r="R205" s="231"/>
      <c r="S205" s="231"/>
      <c r="T205" s="232"/>
      <c r="U205" s="226"/>
      <c r="V205" s="226">
        <f>SUM(V206:V210)</f>
        <v>0</v>
      </c>
      <c r="W205" s="226"/>
      <c r="X205" s="226"/>
      <c r="Y205" s="226"/>
      <c r="AG205" t="s">
        <v>105</v>
      </c>
    </row>
    <row r="206" spans="1:60" outlineLevel="1" x14ac:dyDescent="0.25">
      <c r="A206" s="241">
        <v>83</v>
      </c>
      <c r="B206" s="242" t="s">
        <v>363</v>
      </c>
      <c r="C206" s="252" t="s">
        <v>364</v>
      </c>
      <c r="D206" s="243" t="s">
        <v>365</v>
      </c>
      <c r="E206" s="244">
        <v>1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4">
        <v>0</v>
      </c>
      <c r="O206" s="244">
        <f>ROUND(E206*N206,2)</f>
        <v>0</v>
      </c>
      <c r="P206" s="244">
        <v>0</v>
      </c>
      <c r="Q206" s="244">
        <f>ROUND(E206*P206,2)</f>
        <v>0</v>
      </c>
      <c r="R206" s="246"/>
      <c r="S206" s="246" t="s">
        <v>109</v>
      </c>
      <c r="T206" s="247" t="s">
        <v>116</v>
      </c>
      <c r="U206" s="223">
        <v>0</v>
      </c>
      <c r="V206" s="223">
        <f>ROUND(E206*U206,2)</f>
        <v>0</v>
      </c>
      <c r="W206" s="223"/>
      <c r="X206" s="223" t="s">
        <v>366</v>
      </c>
      <c r="Y206" s="223" t="s">
        <v>111</v>
      </c>
      <c r="Z206" s="213"/>
      <c r="AA206" s="213"/>
      <c r="AB206" s="213"/>
      <c r="AC206" s="213"/>
      <c r="AD206" s="213"/>
      <c r="AE206" s="213"/>
      <c r="AF206" s="213"/>
      <c r="AG206" s="213" t="s">
        <v>367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5">
      <c r="A207" s="241">
        <v>84</v>
      </c>
      <c r="B207" s="242" t="s">
        <v>368</v>
      </c>
      <c r="C207" s="252" t="s">
        <v>369</v>
      </c>
      <c r="D207" s="243" t="s">
        <v>365</v>
      </c>
      <c r="E207" s="244">
        <v>1</v>
      </c>
      <c r="F207" s="245"/>
      <c r="G207" s="246">
        <f>ROUND(E207*F207,2)</f>
        <v>0</v>
      </c>
      <c r="H207" s="245"/>
      <c r="I207" s="246">
        <f>ROUND(E207*H207,2)</f>
        <v>0</v>
      </c>
      <c r="J207" s="245"/>
      <c r="K207" s="246">
        <f>ROUND(E207*J207,2)</f>
        <v>0</v>
      </c>
      <c r="L207" s="246">
        <v>21</v>
      </c>
      <c r="M207" s="246">
        <f>G207*(1+L207/100)</f>
        <v>0</v>
      </c>
      <c r="N207" s="244">
        <v>0</v>
      </c>
      <c r="O207" s="244">
        <f>ROUND(E207*N207,2)</f>
        <v>0</v>
      </c>
      <c r="P207" s="244">
        <v>0</v>
      </c>
      <c r="Q207" s="244">
        <f>ROUND(E207*P207,2)</f>
        <v>0</v>
      </c>
      <c r="R207" s="246"/>
      <c r="S207" s="246" t="s">
        <v>109</v>
      </c>
      <c r="T207" s="247" t="s">
        <v>116</v>
      </c>
      <c r="U207" s="223">
        <v>0</v>
      </c>
      <c r="V207" s="223">
        <f>ROUND(E207*U207,2)</f>
        <v>0</v>
      </c>
      <c r="W207" s="223"/>
      <c r="X207" s="223" t="s">
        <v>366</v>
      </c>
      <c r="Y207" s="223" t="s">
        <v>111</v>
      </c>
      <c r="Z207" s="213"/>
      <c r="AA207" s="213"/>
      <c r="AB207" s="213"/>
      <c r="AC207" s="213"/>
      <c r="AD207" s="213"/>
      <c r="AE207" s="213"/>
      <c r="AF207" s="213"/>
      <c r="AG207" s="213" t="s">
        <v>367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5">
      <c r="A208" s="241">
        <v>85</v>
      </c>
      <c r="B208" s="242" t="s">
        <v>370</v>
      </c>
      <c r="C208" s="252" t="s">
        <v>371</v>
      </c>
      <c r="D208" s="243" t="s">
        <v>365</v>
      </c>
      <c r="E208" s="244">
        <v>1</v>
      </c>
      <c r="F208" s="245"/>
      <c r="G208" s="246">
        <f>ROUND(E208*F208,2)</f>
        <v>0</v>
      </c>
      <c r="H208" s="245"/>
      <c r="I208" s="246">
        <f>ROUND(E208*H208,2)</f>
        <v>0</v>
      </c>
      <c r="J208" s="245"/>
      <c r="K208" s="246">
        <f>ROUND(E208*J208,2)</f>
        <v>0</v>
      </c>
      <c r="L208" s="246">
        <v>21</v>
      </c>
      <c r="M208" s="246">
        <f>G208*(1+L208/100)</f>
        <v>0</v>
      </c>
      <c r="N208" s="244">
        <v>0</v>
      </c>
      <c r="O208" s="244">
        <f>ROUND(E208*N208,2)</f>
        <v>0</v>
      </c>
      <c r="P208" s="244">
        <v>0</v>
      </c>
      <c r="Q208" s="244">
        <f>ROUND(E208*P208,2)</f>
        <v>0</v>
      </c>
      <c r="R208" s="246"/>
      <c r="S208" s="246" t="s">
        <v>109</v>
      </c>
      <c r="T208" s="247" t="s">
        <v>116</v>
      </c>
      <c r="U208" s="223">
        <v>0</v>
      </c>
      <c r="V208" s="223">
        <f>ROUND(E208*U208,2)</f>
        <v>0</v>
      </c>
      <c r="W208" s="223"/>
      <c r="X208" s="223" t="s">
        <v>366</v>
      </c>
      <c r="Y208" s="223" t="s">
        <v>111</v>
      </c>
      <c r="Z208" s="213"/>
      <c r="AA208" s="213"/>
      <c r="AB208" s="213"/>
      <c r="AC208" s="213"/>
      <c r="AD208" s="213"/>
      <c r="AE208" s="213"/>
      <c r="AF208" s="213"/>
      <c r="AG208" s="213" t="s">
        <v>367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5">
      <c r="A209" s="241">
        <v>86</v>
      </c>
      <c r="B209" s="242" t="s">
        <v>372</v>
      </c>
      <c r="C209" s="252" t="s">
        <v>373</v>
      </c>
      <c r="D209" s="243" t="s">
        <v>365</v>
      </c>
      <c r="E209" s="244">
        <v>1</v>
      </c>
      <c r="F209" s="245"/>
      <c r="G209" s="246">
        <f>ROUND(E209*F209,2)</f>
        <v>0</v>
      </c>
      <c r="H209" s="245"/>
      <c r="I209" s="246">
        <f>ROUND(E209*H209,2)</f>
        <v>0</v>
      </c>
      <c r="J209" s="245"/>
      <c r="K209" s="246">
        <f>ROUND(E209*J209,2)</f>
        <v>0</v>
      </c>
      <c r="L209" s="246">
        <v>21</v>
      </c>
      <c r="M209" s="246">
        <f>G209*(1+L209/100)</f>
        <v>0</v>
      </c>
      <c r="N209" s="244">
        <v>0</v>
      </c>
      <c r="O209" s="244">
        <f>ROUND(E209*N209,2)</f>
        <v>0</v>
      </c>
      <c r="P209" s="244">
        <v>0</v>
      </c>
      <c r="Q209" s="244">
        <f>ROUND(E209*P209,2)</f>
        <v>0</v>
      </c>
      <c r="R209" s="246"/>
      <c r="S209" s="246" t="s">
        <v>109</v>
      </c>
      <c r="T209" s="247" t="s">
        <v>116</v>
      </c>
      <c r="U209" s="223">
        <v>0</v>
      </c>
      <c r="V209" s="223">
        <f>ROUND(E209*U209,2)</f>
        <v>0</v>
      </c>
      <c r="W209" s="223"/>
      <c r="X209" s="223" t="s">
        <v>366</v>
      </c>
      <c r="Y209" s="223" t="s">
        <v>111</v>
      </c>
      <c r="Z209" s="213"/>
      <c r="AA209" s="213"/>
      <c r="AB209" s="213"/>
      <c r="AC209" s="213"/>
      <c r="AD209" s="213"/>
      <c r="AE209" s="213"/>
      <c r="AF209" s="213"/>
      <c r="AG209" s="213" t="s">
        <v>367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5">
      <c r="A210" s="234">
        <v>87</v>
      </c>
      <c r="B210" s="235" t="s">
        <v>49</v>
      </c>
      <c r="C210" s="253" t="s">
        <v>374</v>
      </c>
      <c r="D210" s="236" t="s">
        <v>365</v>
      </c>
      <c r="E210" s="237">
        <v>1</v>
      </c>
      <c r="F210" s="238"/>
      <c r="G210" s="239">
        <f>ROUND(E210*F210,2)</f>
        <v>0</v>
      </c>
      <c r="H210" s="238"/>
      <c r="I210" s="239">
        <f>ROUND(E210*H210,2)</f>
        <v>0</v>
      </c>
      <c r="J210" s="238"/>
      <c r="K210" s="239">
        <f>ROUND(E210*J210,2)</f>
        <v>0</v>
      </c>
      <c r="L210" s="239">
        <v>21</v>
      </c>
      <c r="M210" s="239">
        <f>G210*(1+L210/100)</f>
        <v>0</v>
      </c>
      <c r="N210" s="237">
        <v>0</v>
      </c>
      <c r="O210" s="237">
        <f>ROUND(E210*N210,2)</f>
        <v>0</v>
      </c>
      <c r="P210" s="237">
        <v>0</v>
      </c>
      <c r="Q210" s="237">
        <f>ROUND(E210*P210,2)</f>
        <v>0</v>
      </c>
      <c r="R210" s="239"/>
      <c r="S210" s="239" t="s">
        <v>115</v>
      </c>
      <c r="T210" s="240" t="s">
        <v>116</v>
      </c>
      <c r="U210" s="223">
        <v>0</v>
      </c>
      <c r="V210" s="223">
        <f>ROUND(E210*U210,2)</f>
        <v>0</v>
      </c>
      <c r="W210" s="223"/>
      <c r="X210" s="223" t="s">
        <v>366</v>
      </c>
      <c r="Y210" s="223" t="s">
        <v>111</v>
      </c>
      <c r="Z210" s="213"/>
      <c r="AA210" s="213"/>
      <c r="AB210" s="213"/>
      <c r="AC210" s="213"/>
      <c r="AD210" s="213"/>
      <c r="AE210" s="213"/>
      <c r="AF210" s="213"/>
      <c r="AG210" s="213" t="s">
        <v>367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x14ac:dyDescent="0.25">
      <c r="A211" s="3"/>
      <c r="B211" s="4"/>
      <c r="C211" s="257"/>
      <c r="D211" s="6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AE211">
        <v>15</v>
      </c>
      <c r="AF211">
        <v>21</v>
      </c>
      <c r="AG211" t="s">
        <v>90</v>
      </c>
    </row>
    <row r="212" spans="1:60" ht="13" x14ac:dyDescent="0.25">
      <c r="A212" s="216"/>
      <c r="B212" s="217" t="s">
        <v>29</v>
      </c>
      <c r="C212" s="258"/>
      <c r="D212" s="218"/>
      <c r="E212" s="219"/>
      <c r="F212" s="219"/>
      <c r="G212" s="233">
        <f>G8+G37+G68+G70+G93+G205</f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AE212">
        <f>SUMIF(L7:L210,AE211,G7:G210)</f>
        <v>0</v>
      </c>
      <c r="AF212">
        <f>SUMIF(L7:L210,AF211,G7:G210)</f>
        <v>0</v>
      </c>
      <c r="AG212" t="s">
        <v>375</v>
      </c>
    </row>
    <row r="213" spans="1:60" x14ac:dyDescent="0.25">
      <c r="C213" s="259"/>
      <c r="D213" s="10"/>
      <c r="AG213" t="s">
        <v>376</v>
      </c>
    </row>
    <row r="214" spans="1:60" x14ac:dyDescent="0.25">
      <c r="D214" s="10"/>
    </row>
    <row r="215" spans="1:60" x14ac:dyDescent="0.25">
      <c r="D215" s="10"/>
    </row>
    <row r="216" spans="1:60" x14ac:dyDescent="0.25">
      <c r="D216" s="10"/>
    </row>
    <row r="217" spans="1:60" x14ac:dyDescent="0.25">
      <c r="D217" s="10"/>
    </row>
    <row r="218" spans="1:60" x14ac:dyDescent="0.25">
      <c r="D218" s="10"/>
    </row>
    <row r="219" spans="1:60" x14ac:dyDescent="0.25">
      <c r="D219" s="10"/>
    </row>
    <row r="220" spans="1:60" x14ac:dyDescent="0.25">
      <c r="D220" s="10"/>
    </row>
    <row r="221" spans="1:60" x14ac:dyDescent="0.25">
      <c r="D221" s="10"/>
    </row>
    <row r="222" spans="1:60" x14ac:dyDescent="0.25">
      <c r="D222" s="10"/>
    </row>
    <row r="223" spans="1:60" x14ac:dyDescent="0.25">
      <c r="D223" s="10"/>
    </row>
    <row r="224" spans="1:60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BiyszWsCK4M/9i74p1dB5F7TUvoH65RkQXI0yEcwohtHMRnEG2OMH3HuOoiOltrYtXxgZPIAf5a9XHqinihQg==" saltValue="Cy/HHVdTRgP6FHlAaGERMw==" spinCount="100000" sheet="1" formatRows="0"/>
  <mergeCells count="21">
    <mergeCell ref="C105:G105"/>
    <mergeCell ref="C108:G108"/>
    <mergeCell ref="C117:G117"/>
    <mergeCell ref="C31:G31"/>
    <mergeCell ref="C79:G79"/>
    <mergeCell ref="C81:G81"/>
    <mergeCell ref="C83:G83"/>
    <mergeCell ref="C95:G95"/>
    <mergeCell ref="C100:G100"/>
    <mergeCell ref="C19:G19"/>
    <mergeCell ref="C21:G21"/>
    <mergeCell ref="C23:G23"/>
    <mergeCell ref="C25:G25"/>
    <mergeCell ref="C27:G27"/>
    <mergeCell ref="C29:G29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6B3B-D0F7-4854-9E1F-034117F5C16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7" customWidth="1"/>
    <col min="3" max="3" width="63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198" t="s">
        <v>77</v>
      </c>
      <c r="B1" s="198"/>
      <c r="C1" s="198"/>
      <c r="D1" s="198"/>
      <c r="E1" s="198"/>
      <c r="F1" s="198"/>
      <c r="G1" s="198"/>
      <c r="AG1" t="s">
        <v>78</v>
      </c>
    </row>
    <row r="2" spans="1:60" ht="2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79</v>
      </c>
    </row>
    <row r="3" spans="1:60" ht="2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79</v>
      </c>
      <c r="AG3" t="s">
        <v>80</v>
      </c>
    </row>
    <row r="4" spans="1:60" ht="25" customHeight="1" x14ac:dyDescent="0.25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81</v>
      </c>
    </row>
    <row r="5" spans="1:60" x14ac:dyDescent="0.25">
      <c r="D5" s="10"/>
    </row>
    <row r="6" spans="1:60" ht="37.5" x14ac:dyDescent="0.25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  <c r="Y6" s="212" t="s">
        <v>103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 x14ac:dyDescent="0.25">
      <c r="A8" s="227" t="s">
        <v>104</v>
      </c>
      <c r="B8" s="228" t="s">
        <v>64</v>
      </c>
      <c r="C8" s="251" t="s">
        <v>65</v>
      </c>
      <c r="D8" s="229"/>
      <c r="E8" s="230"/>
      <c r="F8" s="231"/>
      <c r="G8" s="231">
        <f>SUMIF(AG9:AG25,"&lt;&gt;NOR",G9:G25)</f>
        <v>0</v>
      </c>
      <c r="H8" s="231"/>
      <c r="I8" s="231">
        <f>SUM(I9:I25)</f>
        <v>0</v>
      </c>
      <c r="J8" s="231"/>
      <c r="K8" s="231">
        <f>SUM(K9:K25)</f>
        <v>0</v>
      </c>
      <c r="L8" s="231"/>
      <c r="M8" s="231">
        <f>SUM(M9:M25)</f>
        <v>0</v>
      </c>
      <c r="N8" s="230"/>
      <c r="O8" s="230">
        <f>SUM(O9:O25)</f>
        <v>1.8</v>
      </c>
      <c r="P8" s="230"/>
      <c r="Q8" s="230">
        <f>SUM(Q9:Q25)</f>
        <v>0</v>
      </c>
      <c r="R8" s="231"/>
      <c r="S8" s="231"/>
      <c r="T8" s="232"/>
      <c r="U8" s="226"/>
      <c r="V8" s="226">
        <f>SUM(V9:V25)</f>
        <v>0</v>
      </c>
      <c r="W8" s="226"/>
      <c r="X8" s="226"/>
      <c r="Y8" s="226"/>
      <c r="AG8" t="s">
        <v>105</v>
      </c>
    </row>
    <row r="9" spans="1:60" outlineLevel="1" x14ac:dyDescent="0.25">
      <c r="A9" s="234">
        <v>1</v>
      </c>
      <c r="B9" s="235" t="s">
        <v>377</v>
      </c>
      <c r="C9" s="253" t="s">
        <v>378</v>
      </c>
      <c r="D9" s="236" t="s">
        <v>365</v>
      </c>
      <c r="E9" s="237">
        <v>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115</v>
      </c>
      <c r="T9" s="240" t="s">
        <v>116</v>
      </c>
      <c r="U9" s="223">
        <v>0</v>
      </c>
      <c r="V9" s="223">
        <f>ROUND(E9*U9,2)</f>
        <v>0</v>
      </c>
      <c r="W9" s="223"/>
      <c r="X9" s="223" t="s">
        <v>120</v>
      </c>
      <c r="Y9" s="223" t="s">
        <v>111</v>
      </c>
      <c r="Z9" s="213"/>
      <c r="AA9" s="213"/>
      <c r="AB9" s="213"/>
      <c r="AC9" s="213"/>
      <c r="AD9" s="213"/>
      <c r="AE9" s="213"/>
      <c r="AF9" s="213"/>
      <c r="AG9" s="213" t="s">
        <v>121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54" t="s">
        <v>379</v>
      </c>
      <c r="D10" s="248"/>
      <c r="E10" s="248"/>
      <c r="F10" s="248"/>
      <c r="G10" s="248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126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41">
        <v>2</v>
      </c>
      <c r="B11" s="242" t="s">
        <v>117</v>
      </c>
      <c r="C11" s="252" t="s">
        <v>118</v>
      </c>
      <c r="D11" s="243" t="s">
        <v>119</v>
      </c>
      <c r="E11" s="244">
        <v>31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115</v>
      </c>
      <c r="T11" s="247" t="s">
        <v>116</v>
      </c>
      <c r="U11" s="223">
        <v>0</v>
      </c>
      <c r="V11" s="223">
        <f>ROUND(E11*U11,2)</f>
        <v>0</v>
      </c>
      <c r="W11" s="223"/>
      <c r="X11" s="223" t="s">
        <v>120</v>
      </c>
      <c r="Y11" s="223" t="s">
        <v>111</v>
      </c>
      <c r="Z11" s="213"/>
      <c r="AA11" s="213"/>
      <c r="AB11" s="213"/>
      <c r="AC11" s="213"/>
      <c r="AD11" s="213"/>
      <c r="AE11" s="213"/>
      <c r="AF11" s="213"/>
      <c r="AG11" s="213" t="s">
        <v>121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41">
        <v>3</v>
      </c>
      <c r="B12" s="242" t="s">
        <v>380</v>
      </c>
      <c r="C12" s="252" t="s">
        <v>381</v>
      </c>
      <c r="D12" s="243" t="s">
        <v>108</v>
      </c>
      <c r="E12" s="244">
        <v>5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3.5999999999999997E-2</v>
      </c>
      <c r="O12" s="244">
        <f>ROUND(E12*N12,2)</f>
        <v>0.18</v>
      </c>
      <c r="P12" s="244">
        <v>0</v>
      </c>
      <c r="Q12" s="244">
        <f>ROUND(E12*P12,2)</f>
        <v>0</v>
      </c>
      <c r="R12" s="246"/>
      <c r="S12" s="246" t="s">
        <v>115</v>
      </c>
      <c r="T12" s="247" t="s">
        <v>116</v>
      </c>
      <c r="U12" s="223">
        <v>0</v>
      </c>
      <c r="V12" s="223">
        <f>ROUND(E12*U12,2)</f>
        <v>0</v>
      </c>
      <c r="W12" s="223"/>
      <c r="X12" s="223" t="s">
        <v>120</v>
      </c>
      <c r="Y12" s="223" t="s">
        <v>111</v>
      </c>
      <c r="Z12" s="213"/>
      <c r="AA12" s="213"/>
      <c r="AB12" s="213"/>
      <c r="AC12" s="213"/>
      <c r="AD12" s="213"/>
      <c r="AE12" s="213"/>
      <c r="AF12" s="213"/>
      <c r="AG12" s="213" t="s">
        <v>121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0" outlineLevel="1" x14ac:dyDescent="0.25">
      <c r="A13" s="241">
        <v>4</v>
      </c>
      <c r="B13" s="242" t="s">
        <v>122</v>
      </c>
      <c r="C13" s="252" t="s">
        <v>123</v>
      </c>
      <c r="D13" s="243" t="s">
        <v>108</v>
      </c>
      <c r="E13" s="244">
        <v>12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4.2000000000000003E-2</v>
      </c>
      <c r="O13" s="244">
        <f>ROUND(E13*N13,2)</f>
        <v>0.5</v>
      </c>
      <c r="P13" s="244">
        <v>0</v>
      </c>
      <c r="Q13" s="244">
        <f>ROUND(E13*P13,2)</f>
        <v>0</v>
      </c>
      <c r="R13" s="246" t="s">
        <v>124</v>
      </c>
      <c r="S13" s="246" t="s">
        <v>109</v>
      </c>
      <c r="T13" s="247" t="s">
        <v>109</v>
      </c>
      <c r="U13" s="223">
        <v>0</v>
      </c>
      <c r="V13" s="223">
        <f>ROUND(E13*U13,2)</f>
        <v>0</v>
      </c>
      <c r="W13" s="223"/>
      <c r="X13" s="223" t="s">
        <v>120</v>
      </c>
      <c r="Y13" s="223" t="s">
        <v>111</v>
      </c>
      <c r="Z13" s="213"/>
      <c r="AA13" s="213"/>
      <c r="AB13" s="213"/>
      <c r="AC13" s="213"/>
      <c r="AD13" s="213"/>
      <c r="AE13" s="213"/>
      <c r="AF13" s="213"/>
      <c r="AG13" s="213" t="s">
        <v>121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41">
        <v>5</v>
      </c>
      <c r="B14" s="242" t="s">
        <v>382</v>
      </c>
      <c r="C14" s="252" t="s">
        <v>383</v>
      </c>
      <c r="D14" s="243" t="s">
        <v>108</v>
      </c>
      <c r="E14" s="244">
        <v>4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0.05</v>
      </c>
      <c r="O14" s="244">
        <f>ROUND(E14*N14,2)</f>
        <v>0.2</v>
      </c>
      <c r="P14" s="244">
        <v>0</v>
      </c>
      <c r="Q14" s="244">
        <f>ROUND(E14*P14,2)</f>
        <v>0</v>
      </c>
      <c r="R14" s="246"/>
      <c r="S14" s="246" t="s">
        <v>115</v>
      </c>
      <c r="T14" s="247" t="s">
        <v>116</v>
      </c>
      <c r="U14" s="223">
        <v>0</v>
      </c>
      <c r="V14" s="223">
        <f>ROUND(E14*U14,2)</f>
        <v>0</v>
      </c>
      <c r="W14" s="223"/>
      <c r="X14" s="223" t="s">
        <v>120</v>
      </c>
      <c r="Y14" s="223" t="s">
        <v>111</v>
      </c>
      <c r="Z14" s="213"/>
      <c r="AA14" s="213"/>
      <c r="AB14" s="213"/>
      <c r="AC14" s="213"/>
      <c r="AD14" s="213"/>
      <c r="AE14" s="213"/>
      <c r="AF14" s="213"/>
      <c r="AG14" s="213" t="s">
        <v>121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30" outlineLevel="1" x14ac:dyDescent="0.25">
      <c r="A15" s="241">
        <v>6</v>
      </c>
      <c r="B15" s="242" t="s">
        <v>106</v>
      </c>
      <c r="C15" s="252" t="s">
        <v>107</v>
      </c>
      <c r="D15" s="243" t="s">
        <v>108</v>
      </c>
      <c r="E15" s="244">
        <v>10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0.05</v>
      </c>
      <c r="O15" s="244">
        <f>ROUND(E15*N15,2)</f>
        <v>0.5</v>
      </c>
      <c r="P15" s="244">
        <v>0</v>
      </c>
      <c r="Q15" s="244">
        <f>ROUND(E15*P15,2)</f>
        <v>0</v>
      </c>
      <c r="R15" s="246" t="s">
        <v>124</v>
      </c>
      <c r="S15" s="246" t="s">
        <v>109</v>
      </c>
      <c r="T15" s="247" t="s">
        <v>109</v>
      </c>
      <c r="U15" s="223">
        <v>0</v>
      </c>
      <c r="V15" s="223">
        <f>ROUND(E15*U15,2)</f>
        <v>0</v>
      </c>
      <c r="W15" s="223"/>
      <c r="X15" s="223" t="s">
        <v>120</v>
      </c>
      <c r="Y15" s="223" t="s">
        <v>111</v>
      </c>
      <c r="Z15" s="213"/>
      <c r="AA15" s="213"/>
      <c r="AB15" s="213"/>
      <c r="AC15" s="213"/>
      <c r="AD15" s="213"/>
      <c r="AE15" s="213"/>
      <c r="AF15" s="213"/>
      <c r="AG15" s="213" t="s">
        <v>121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41">
        <v>7</v>
      </c>
      <c r="B16" s="242" t="s">
        <v>384</v>
      </c>
      <c r="C16" s="252" t="s">
        <v>385</v>
      </c>
      <c r="D16" s="243" t="s">
        <v>108</v>
      </c>
      <c r="E16" s="244">
        <v>5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3.2000000000000001E-2</v>
      </c>
      <c r="O16" s="244">
        <f>ROUND(E16*N16,2)</f>
        <v>0.16</v>
      </c>
      <c r="P16" s="244">
        <v>0</v>
      </c>
      <c r="Q16" s="244">
        <f>ROUND(E16*P16,2)</f>
        <v>0</v>
      </c>
      <c r="R16" s="246"/>
      <c r="S16" s="246" t="s">
        <v>115</v>
      </c>
      <c r="T16" s="247" t="s">
        <v>116</v>
      </c>
      <c r="U16" s="223">
        <v>0</v>
      </c>
      <c r="V16" s="223">
        <f>ROUND(E16*U16,2)</f>
        <v>0</v>
      </c>
      <c r="W16" s="223"/>
      <c r="X16" s="223" t="s">
        <v>120</v>
      </c>
      <c r="Y16" s="223" t="s">
        <v>111</v>
      </c>
      <c r="Z16" s="213"/>
      <c r="AA16" s="213"/>
      <c r="AB16" s="213"/>
      <c r="AC16" s="213"/>
      <c r="AD16" s="213"/>
      <c r="AE16" s="213"/>
      <c r="AF16" s="213"/>
      <c r="AG16" s="213" t="s">
        <v>121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41">
        <v>8</v>
      </c>
      <c r="B17" s="242" t="s">
        <v>127</v>
      </c>
      <c r="C17" s="252" t="s">
        <v>128</v>
      </c>
      <c r="D17" s="243" t="s">
        <v>108</v>
      </c>
      <c r="E17" s="244">
        <v>31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2.0000000000000001E-4</v>
      </c>
      <c r="O17" s="244">
        <f>ROUND(E17*N17,2)</f>
        <v>0.01</v>
      </c>
      <c r="P17" s="244">
        <v>0</v>
      </c>
      <c r="Q17" s="244">
        <f>ROUND(E17*P17,2)</f>
        <v>0</v>
      </c>
      <c r="R17" s="246"/>
      <c r="S17" s="246" t="s">
        <v>115</v>
      </c>
      <c r="T17" s="247" t="s">
        <v>116</v>
      </c>
      <c r="U17" s="223">
        <v>0</v>
      </c>
      <c r="V17" s="223">
        <f>ROUND(E17*U17,2)</f>
        <v>0</v>
      </c>
      <c r="W17" s="223"/>
      <c r="X17" s="223" t="s">
        <v>120</v>
      </c>
      <c r="Y17" s="223" t="s">
        <v>111</v>
      </c>
      <c r="Z17" s="213"/>
      <c r="AA17" s="213"/>
      <c r="AB17" s="213"/>
      <c r="AC17" s="213"/>
      <c r="AD17" s="213"/>
      <c r="AE17" s="213"/>
      <c r="AF17" s="213"/>
      <c r="AG17" s="213" t="s">
        <v>121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40" outlineLevel="1" x14ac:dyDescent="0.25">
      <c r="A18" s="234">
        <v>9</v>
      </c>
      <c r="B18" s="235" t="s">
        <v>129</v>
      </c>
      <c r="C18" s="253" t="s">
        <v>130</v>
      </c>
      <c r="D18" s="236" t="s">
        <v>131</v>
      </c>
      <c r="E18" s="237">
        <v>246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1.4999999999999999E-4</v>
      </c>
      <c r="O18" s="237">
        <f>ROUND(E18*N18,2)</f>
        <v>0.04</v>
      </c>
      <c r="P18" s="237">
        <v>0</v>
      </c>
      <c r="Q18" s="237">
        <f>ROUND(E18*P18,2)</f>
        <v>0</v>
      </c>
      <c r="R18" s="239" t="s">
        <v>124</v>
      </c>
      <c r="S18" s="239" t="s">
        <v>109</v>
      </c>
      <c r="T18" s="240" t="s">
        <v>109</v>
      </c>
      <c r="U18" s="223">
        <v>0</v>
      </c>
      <c r="V18" s="223">
        <f>ROUND(E18*U18,2)</f>
        <v>0</v>
      </c>
      <c r="W18" s="223"/>
      <c r="X18" s="223" t="s">
        <v>120</v>
      </c>
      <c r="Y18" s="223" t="s">
        <v>111</v>
      </c>
      <c r="Z18" s="213"/>
      <c r="AA18" s="213"/>
      <c r="AB18" s="213"/>
      <c r="AC18" s="213"/>
      <c r="AD18" s="213"/>
      <c r="AE18" s="213"/>
      <c r="AF18" s="213"/>
      <c r="AG18" s="213" t="s">
        <v>121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0.5" outlineLevel="2" x14ac:dyDescent="0.25">
      <c r="A19" s="220"/>
      <c r="B19" s="221"/>
      <c r="C19" s="254" t="s">
        <v>132</v>
      </c>
      <c r="D19" s="248"/>
      <c r="E19" s="248"/>
      <c r="F19" s="248"/>
      <c r="G19" s="248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126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9" t="str">
        <f>C19</f>
        <v>použití -30 až 70 °C; max.provoz.teplota při zkratu 160 °C; min.teplota pokládky -5 °C; průřez vodiče 1,5 mm2; samozhášivý; odolnost vůči UV záření; barva pláště černá</v>
      </c>
      <c r="BB19" s="213"/>
      <c r="BC19" s="213"/>
      <c r="BD19" s="213"/>
      <c r="BE19" s="213"/>
      <c r="BF19" s="213"/>
      <c r="BG19" s="213"/>
      <c r="BH19" s="213"/>
    </row>
    <row r="20" spans="1:60" outlineLevel="2" x14ac:dyDescent="0.25">
      <c r="A20" s="220"/>
      <c r="B20" s="221"/>
      <c r="C20" s="255" t="s">
        <v>386</v>
      </c>
      <c r="D20" s="224"/>
      <c r="E20" s="225">
        <v>246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170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41">
        <v>10</v>
      </c>
      <c r="B21" s="242" t="s">
        <v>113</v>
      </c>
      <c r="C21" s="252" t="s">
        <v>114</v>
      </c>
      <c r="D21" s="243" t="s">
        <v>108</v>
      </c>
      <c r="E21" s="244">
        <v>12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6.0000000000000001E-3</v>
      </c>
      <c r="O21" s="244">
        <f>ROUND(E21*N21,2)</f>
        <v>7.0000000000000007E-2</v>
      </c>
      <c r="P21" s="244">
        <v>0</v>
      </c>
      <c r="Q21" s="244">
        <f>ROUND(E21*P21,2)</f>
        <v>0</v>
      </c>
      <c r="R21" s="246"/>
      <c r="S21" s="246" t="s">
        <v>115</v>
      </c>
      <c r="T21" s="247" t="s">
        <v>116</v>
      </c>
      <c r="U21" s="223">
        <v>0</v>
      </c>
      <c r="V21" s="223">
        <f>ROUND(E21*U21,2)</f>
        <v>0</v>
      </c>
      <c r="W21" s="223"/>
      <c r="X21" s="223" t="s">
        <v>120</v>
      </c>
      <c r="Y21" s="223" t="s">
        <v>111</v>
      </c>
      <c r="Z21" s="213"/>
      <c r="AA21" s="213"/>
      <c r="AB21" s="213"/>
      <c r="AC21" s="213"/>
      <c r="AD21" s="213"/>
      <c r="AE21" s="213"/>
      <c r="AF21" s="213"/>
      <c r="AG21" s="213" t="s">
        <v>121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41">
        <v>11</v>
      </c>
      <c r="B22" s="242" t="s">
        <v>153</v>
      </c>
      <c r="C22" s="252" t="s">
        <v>154</v>
      </c>
      <c r="D22" s="243" t="s">
        <v>108</v>
      </c>
      <c r="E22" s="244">
        <v>10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6.0000000000000001E-3</v>
      </c>
      <c r="O22" s="244">
        <f>ROUND(E22*N22,2)</f>
        <v>0.06</v>
      </c>
      <c r="P22" s="244">
        <v>0</v>
      </c>
      <c r="Q22" s="244">
        <f>ROUND(E22*P22,2)</f>
        <v>0</v>
      </c>
      <c r="R22" s="246"/>
      <c r="S22" s="246" t="s">
        <v>115</v>
      </c>
      <c r="T22" s="247" t="s">
        <v>116</v>
      </c>
      <c r="U22" s="223">
        <v>0</v>
      </c>
      <c r="V22" s="223">
        <f>ROUND(E22*U22,2)</f>
        <v>0</v>
      </c>
      <c r="W22" s="223"/>
      <c r="X22" s="223" t="s">
        <v>120</v>
      </c>
      <c r="Y22" s="223" t="s">
        <v>111</v>
      </c>
      <c r="Z22" s="213"/>
      <c r="AA22" s="213"/>
      <c r="AB22" s="213"/>
      <c r="AC22" s="213"/>
      <c r="AD22" s="213"/>
      <c r="AE22" s="213"/>
      <c r="AF22" s="213"/>
      <c r="AG22" s="213" t="s">
        <v>121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41">
        <v>12</v>
      </c>
      <c r="B23" s="242" t="s">
        <v>387</v>
      </c>
      <c r="C23" s="252" t="s">
        <v>388</v>
      </c>
      <c r="D23" s="243" t="s">
        <v>108</v>
      </c>
      <c r="E23" s="244">
        <v>6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6.0000000000000001E-3</v>
      </c>
      <c r="O23" s="244">
        <f>ROUND(E23*N23,2)</f>
        <v>0.04</v>
      </c>
      <c r="P23" s="244">
        <v>0</v>
      </c>
      <c r="Q23" s="244">
        <f>ROUND(E23*P23,2)</f>
        <v>0</v>
      </c>
      <c r="R23" s="246"/>
      <c r="S23" s="246" t="s">
        <v>115</v>
      </c>
      <c r="T23" s="247" t="s">
        <v>116</v>
      </c>
      <c r="U23" s="223">
        <v>0</v>
      </c>
      <c r="V23" s="223">
        <f>ROUND(E23*U23,2)</f>
        <v>0</v>
      </c>
      <c r="W23" s="223"/>
      <c r="X23" s="223" t="s">
        <v>120</v>
      </c>
      <c r="Y23" s="223" t="s">
        <v>111</v>
      </c>
      <c r="Z23" s="213"/>
      <c r="AA23" s="213"/>
      <c r="AB23" s="213"/>
      <c r="AC23" s="213"/>
      <c r="AD23" s="213"/>
      <c r="AE23" s="213"/>
      <c r="AF23" s="213"/>
      <c r="AG23" s="213" t="s">
        <v>121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41">
        <v>13</v>
      </c>
      <c r="B24" s="242" t="s">
        <v>389</v>
      </c>
      <c r="C24" s="252" t="s">
        <v>390</v>
      </c>
      <c r="D24" s="243" t="s">
        <v>108</v>
      </c>
      <c r="E24" s="244">
        <v>4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6.0000000000000001E-3</v>
      </c>
      <c r="O24" s="244">
        <f>ROUND(E24*N24,2)</f>
        <v>0.02</v>
      </c>
      <c r="P24" s="244">
        <v>0</v>
      </c>
      <c r="Q24" s="244">
        <f>ROUND(E24*P24,2)</f>
        <v>0</v>
      </c>
      <c r="R24" s="246"/>
      <c r="S24" s="246" t="s">
        <v>115</v>
      </c>
      <c r="T24" s="247" t="s">
        <v>116</v>
      </c>
      <c r="U24" s="223">
        <v>0</v>
      </c>
      <c r="V24" s="223">
        <f>ROUND(E24*U24,2)</f>
        <v>0</v>
      </c>
      <c r="W24" s="223"/>
      <c r="X24" s="223" t="s">
        <v>120</v>
      </c>
      <c r="Y24" s="223" t="s">
        <v>111</v>
      </c>
      <c r="Z24" s="213"/>
      <c r="AA24" s="213"/>
      <c r="AB24" s="213"/>
      <c r="AC24" s="213"/>
      <c r="AD24" s="213"/>
      <c r="AE24" s="213"/>
      <c r="AF24" s="213"/>
      <c r="AG24" s="213" t="s">
        <v>121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41">
        <v>14</v>
      </c>
      <c r="B25" s="242" t="s">
        <v>391</v>
      </c>
      <c r="C25" s="252" t="s">
        <v>392</v>
      </c>
      <c r="D25" s="243" t="s">
        <v>108</v>
      </c>
      <c r="E25" s="244">
        <v>3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6.0000000000000001E-3</v>
      </c>
      <c r="O25" s="244">
        <f>ROUND(E25*N25,2)</f>
        <v>0.02</v>
      </c>
      <c r="P25" s="244">
        <v>0</v>
      </c>
      <c r="Q25" s="244">
        <f>ROUND(E25*P25,2)</f>
        <v>0</v>
      </c>
      <c r="R25" s="246"/>
      <c r="S25" s="246" t="s">
        <v>115</v>
      </c>
      <c r="T25" s="247" t="s">
        <v>116</v>
      </c>
      <c r="U25" s="223">
        <v>0</v>
      </c>
      <c r="V25" s="223">
        <f>ROUND(E25*U25,2)</f>
        <v>0</v>
      </c>
      <c r="W25" s="223"/>
      <c r="X25" s="223" t="s">
        <v>120</v>
      </c>
      <c r="Y25" s="223" t="s">
        <v>111</v>
      </c>
      <c r="Z25" s="213"/>
      <c r="AA25" s="213"/>
      <c r="AB25" s="213"/>
      <c r="AC25" s="213"/>
      <c r="AD25" s="213"/>
      <c r="AE25" s="213"/>
      <c r="AF25" s="213"/>
      <c r="AG25" s="213" t="s">
        <v>121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13" x14ac:dyDescent="0.25">
      <c r="A26" s="227" t="s">
        <v>104</v>
      </c>
      <c r="B26" s="228" t="s">
        <v>67</v>
      </c>
      <c r="C26" s="251" t="s">
        <v>68</v>
      </c>
      <c r="D26" s="229"/>
      <c r="E26" s="230"/>
      <c r="F26" s="231"/>
      <c r="G26" s="231">
        <f>SUMIF(AG27:AG32,"&lt;&gt;NOR",G27:G32)</f>
        <v>0</v>
      </c>
      <c r="H26" s="231"/>
      <c r="I26" s="231">
        <f>SUM(I27:I32)</f>
        <v>0</v>
      </c>
      <c r="J26" s="231"/>
      <c r="K26" s="231">
        <f>SUM(K27:K32)</f>
        <v>0</v>
      </c>
      <c r="L26" s="231"/>
      <c r="M26" s="231">
        <f>SUM(M27:M32)</f>
        <v>0</v>
      </c>
      <c r="N26" s="230"/>
      <c r="O26" s="230">
        <f>SUM(O27:O32)</f>
        <v>0</v>
      </c>
      <c r="P26" s="230"/>
      <c r="Q26" s="230">
        <f>SUM(Q27:Q32)</f>
        <v>0</v>
      </c>
      <c r="R26" s="231"/>
      <c r="S26" s="231"/>
      <c r="T26" s="232"/>
      <c r="U26" s="226"/>
      <c r="V26" s="226">
        <f>SUM(V27:V32)</f>
        <v>155.6</v>
      </c>
      <c r="W26" s="226"/>
      <c r="X26" s="226"/>
      <c r="Y26" s="226"/>
      <c r="AG26" t="s">
        <v>105</v>
      </c>
    </row>
    <row r="27" spans="1:60" outlineLevel="1" x14ac:dyDescent="0.25">
      <c r="A27" s="234">
        <v>15</v>
      </c>
      <c r="B27" s="235" t="s">
        <v>393</v>
      </c>
      <c r="C27" s="253" t="s">
        <v>394</v>
      </c>
      <c r="D27" s="236" t="s">
        <v>165</v>
      </c>
      <c r="E27" s="237">
        <v>8.6999999999999993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9" t="s">
        <v>166</v>
      </c>
      <c r="S27" s="239" t="s">
        <v>109</v>
      </c>
      <c r="T27" s="240" t="s">
        <v>109</v>
      </c>
      <c r="U27" s="223">
        <v>16.54</v>
      </c>
      <c r="V27" s="223">
        <f>ROUND(E27*U27,2)</f>
        <v>143.9</v>
      </c>
      <c r="W27" s="223"/>
      <c r="X27" s="223" t="s">
        <v>167</v>
      </c>
      <c r="Y27" s="223" t="s">
        <v>111</v>
      </c>
      <c r="Z27" s="213"/>
      <c r="AA27" s="213"/>
      <c r="AB27" s="213"/>
      <c r="AC27" s="213"/>
      <c r="AD27" s="213"/>
      <c r="AE27" s="213"/>
      <c r="AF27" s="213"/>
      <c r="AG27" s="213" t="s">
        <v>182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5">
      <c r="A28" s="220"/>
      <c r="B28" s="221"/>
      <c r="C28" s="256" t="s">
        <v>395</v>
      </c>
      <c r="D28" s="250"/>
      <c r="E28" s="250"/>
      <c r="F28" s="250"/>
      <c r="G28" s="250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247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49" t="str">
        <f>C28</f>
        <v>korytech vodotečí, melioračních kanálech s přemístěním suti na hromady na vzdálenost do 20 m nebo s naložením na dopravní prostředek,</v>
      </c>
      <c r="BB28" s="213"/>
      <c r="BC28" s="213"/>
      <c r="BD28" s="213"/>
      <c r="BE28" s="213"/>
      <c r="BF28" s="213"/>
      <c r="BG28" s="213"/>
      <c r="BH28" s="213"/>
    </row>
    <row r="29" spans="1:60" outlineLevel="2" x14ac:dyDescent="0.25">
      <c r="A29" s="220"/>
      <c r="B29" s="221"/>
      <c r="C29" s="255" t="s">
        <v>396</v>
      </c>
      <c r="D29" s="224"/>
      <c r="E29" s="225">
        <v>8.6999999999999993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170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41">
        <v>16</v>
      </c>
      <c r="B30" s="242" t="s">
        <v>196</v>
      </c>
      <c r="C30" s="252" t="s">
        <v>197</v>
      </c>
      <c r="D30" s="243" t="s">
        <v>198</v>
      </c>
      <c r="E30" s="244">
        <v>10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 t="s">
        <v>71</v>
      </c>
      <c r="S30" s="246" t="s">
        <v>109</v>
      </c>
      <c r="T30" s="247" t="s">
        <v>109</v>
      </c>
      <c r="U30" s="223">
        <v>1.17</v>
      </c>
      <c r="V30" s="223">
        <f>ROUND(E30*U30,2)</f>
        <v>11.7</v>
      </c>
      <c r="W30" s="223"/>
      <c r="X30" s="223" t="s">
        <v>167</v>
      </c>
      <c r="Y30" s="223" t="s">
        <v>111</v>
      </c>
      <c r="Z30" s="213"/>
      <c r="AA30" s="213"/>
      <c r="AB30" s="213"/>
      <c r="AC30" s="213"/>
      <c r="AD30" s="213"/>
      <c r="AE30" s="213"/>
      <c r="AF30" s="213"/>
      <c r="AG30" s="213" t="s">
        <v>182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41">
        <v>17</v>
      </c>
      <c r="B31" s="242" t="s">
        <v>397</v>
      </c>
      <c r="C31" s="252" t="s">
        <v>398</v>
      </c>
      <c r="D31" s="243" t="s">
        <v>238</v>
      </c>
      <c r="E31" s="244">
        <v>15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6" t="s">
        <v>239</v>
      </c>
      <c r="S31" s="246" t="s">
        <v>109</v>
      </c>
      <c r="T31" s="247" t="s">
        <v>109</v>
      </c>
      <c r="U31" s="223">
        <v>0</v>
      </c>
      <c r="V31" s="223">
        <f>ROUND(E31*U31,2)</f>
        <v>0</v>
      </c>
      <c r="W31" s="223"/>
      <c r="X31" s="223" t="s">
        <v>240</v>
      </c>
      <c r="Y31" s="223" t="s">
        <v>111</v>
      </c>
      <c r="Z31" s="213"/>
      <c r="AA31" s="213"/>
      <c r="AB31" s="213"/>
      <c r="AC31" s="213"/>
      <c r="AD31" s="213"/>
      <c r="AE31" s="213"/>
      <c r="AF31" s="213"/>
      <c r="AG31" s="213" t="s">
        <v>241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41">
        <v>18</v>
      </c>
      <c r="B32" s="242" t="s">
        <v>236</v>
      </c>
      <c r="C32" s="252" t="s">
        <v>237</v>
      </c>
      <c r="D32" s="243" t="s">
        <v>238</v>
      </c>
      <c r="E32" s="244">
        <v>10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 t="s">
        <v>239</v>
      </c>
      <c r="S32" s="246" t="s">
        <v>109</v>
      </c>
      <c r="T32" s="247" t="s">
        <v>109</v>
      </c>
      <c r="U32" s="223">
        <v>0</v>
      </c>
      <c r="V32" s="223">
        <f>ROUND(E32*U32,2)</f>
        <v>0</v>
      </c>
      <c r="W32" s="223"/>
      <c r="X32" s="223" t="s">
        <v>240</v>
      </c>
      <c r="Y32" s="223" t="s">
        <v>111</v>
      </c>
      <c r="Z32" s="213"/>
      <c r="AA32" s="213"/>
      <c r="AB32" s="213"/>
      <c r="AC32" s="213"/>
      <c r="AD32" s="213"/>
      <c r="AE32" s="213"/>
      <c r="AF32" s="213"/>
      <c r="AG32" s="213" t="s">
        <v>241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13" x14ac:dyDescent="0.25">
      <c r="A33" s="227" t="s">
        <v>104</v>
      </c>
      <c r="B33" s="228" t="s">
        <v>69</v>
      </c>
      <c r="C33" s="251" t="s">
        <v>70</v>
      </c>
      <c r="D33" s="229"/>
      <c r="E33" s="230"/>
      <c r="F33" s="231"/>
      <c r="G33" s="231">
        <f>SUMIF(AG34:AG35,"&lt;&gt;NOR",G34:G35)</f>
        <v>0</v>
      </c>
      <c r="H33" s="231"/>
      <c r="I33" s="231">
        <f>SUM(I34:I35)</f>
        <v>0</v>
      </c>
      <c r="J33" s="231"/>
      <c r="K33" s="231">
        <f>SUM(K34:K35)</f>
        <v>0</v>
      </c>
      <c r="L33" s="231"/>
      <c r="M33" s="231">
        <f>SUM(M34:M35)</f>
        <v>0</v>
      </c>
      <c r="N33" s="230"/>
      <c r="O33" s="230">
        <f>SUM(O34:O35)</f>
        <v>0</v>
      </c>
      <c r="P33" s="230"/>
      <c r="Q33" s="230">
        <f>SUM(Q34:Q35)</f>
        <v>0</v>
      </c>
      <c r="R33" s="231"/>
      <c r="S33" s="231"/>
      <c r="T33" s="232"/>
      <c r="U33" s="226"/>
      <c r="V33" s="226">
        <f>SUM(V34:V35)</f>
        <v>25</v>
      </c>
      <c r="W33" s="226"/>
      <c r="X33" s="226"/>
      <c r="Y33" s="226"/>
      <c r="AG33" t="s">
        <v>105</v>
      </c>
    </row>
    <row r="34" spans="1:60" outlineLevel="1" x14ac:dyDescent="0.25">
      <c r="A34" s="241">
        <v>19</v>
      </c>
      <c r="B34" s="242" t="s">
        <v>399</v>
      </c>
      <c r="C34" s="252" t="s">
        <v>400</v>
      </c>
      <c r="D34" s="243" t="s">
        <v>401</v>
      </c>
      <c r="E34" s="244">
        <v>15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402</v>
      </c>
      <c r="S34" s="246" t="s">
        <v>109</v>
      </c>
      <c r="T34" s="247" t="s">
        <v>109</v>
      </c>
      <c r="U34" s="223">
        <v>1</v>
      </c>
      <c r="V34" s="223">
        <f>ROUND(E34*U34,2)</f>
        <v>15</v>
      </c>
      <c r="W34" s="223"/>
      <c r="X34" s="223" t="s">
        <v>70</v>
      </c>
      <c r="Y34" s="223" t="s">
        <v>111</v>
      </c>
      <c r="Z34" s="213"/>
      <c r="AA34" s="213"/>
      <c r="AB34" s="213"/>
      <c r="AC34" s="213"/>
      <c r="AD34" s="213"/>
      <c r="AE34" s="213"/>
      <c r="AF34" s="213"/>
      <c r="AG34" s="213" t="s">
        <v>403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41">
        <v>20</v>
      </c>
      <c r="B35" s="242" t="s">
        <v>404</v>
      </c>
      <c r="C35" s="252" t="s">
        <v>405</v>
      </c>
      <c r="D35" s="243" t="s">
        <v>401</v>
      </c>
      <c r="E35" s="244">
        <v>10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 t="s">
        <v>402</v>
      </c>
      <c r="S35" s="246" t="s">
        <v>109</v>
      </c>
      <c r="T35" s="247" t="s">
        <v>109</v>
      </c>
      <c r="U35" s="223">
        <v>1</v>
      </c>
      <c r="V35" s="223">
        <f>ROUND(E35*U35,2)</f>
        <v>10</v>
      </c>
      <c r="W35" s="223"/>
      <c r="X35" s="223" t="s">
        <v>70</v>
      </c>
      <c r="Y35" s="223" t="s">
        <v>111</v>
      </c>
      <c r="Z35" s="213"/>
      <c r="AA35" s="213"/>
      <c r="AB35" s="213"/>
      <c r="AC35" s="213"/>
      <c r="AD35" s="213"/>
      <c r="AE35" s="213"/>
      <c r="AF35" s="213"/>
      <c r="AG35" s="213" t="s">
        <v>403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13" x14ac:dyDescent="0.25">
      <c r="A36" s="227" t="s">
        <v>104</v>
      </c>
      <c r="B36" s="228" t="s">
        <v>71</v>
      </c>
      <c r="C36" s="251" t="s">
        <v>72</v>
      </c>
      <c r="D36" s="229"/>
      <c r="E36" s="230"/>
      <c r="F36" s="231"/>
      <c r="G36" s="231">
        <f>SUMIF(AG37:AG46,"&lt;&gt;NOR",G37:G46)</f>
        <v>0</v>
      </c>
      <c r="H36" s="231"/>
      <c r="I36" s="231">
        <f>SUM(I37:I46)</f>
        <v>0</v>
      </c>
      <c r="J36" s="231"/>
      <c r="K36" s="231">
        <f>SUM(K37:K46)</f>
        <v>0</v>
      </c>
      <c r="L36" s="231"/>
      <c r="M36" s="231">
        <f>SUM(M37:M46)</f>
        <v>0</v>
      </c>
      <c r="N36" s="230"/>
      <c r="O36" s="230">
        <f>SUM(O37:O46)</f>
        <v>0</v>
      </c>
      <c r="P36" s="230"/>
      <c r="Q36" s="230">
        <f>SUM(Q37:Q46)</f>
        <v>0</v>
      </c>
      <c r="R36" s="231"/>
      <c r="S36" s="231"/>
      <c r="T36" s="232"/>
      <c r="U36" s="226"/>
      <c r="V36" s="226">
        <f>SUM(V37:V46)</f>
        <v>258.45</v>
      </c>
      <c r="W36" s="226"/>
      <c r="X36" s="226"/>
      <c r="Y36" s="226"/>
      <c r="AG36" t="s">
        <v>105</v>
      </c>
    </row>
    <row r="37" spans="1:60" outlineLevel="1" x14ac:dyDescent="0.25">
      <c r="A37" s="241">
        <v>21</v>
      </c>
      <c r="B37" s="242" t="s">
        <v>196</v>
      </c>
      <c r="C37" s="252" t="s">
        <v>197</v>
      </c>
      <c r="D37" s="243" t="s">
        <v>198</v>
      </c>
      <c r="E37" s="244">
        <v>35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 t="s">
        <v>71</v>
      </c>
      <c r="S37" s="246" t="s">
        <v>109</v>
      </c>
      <c r="T37" s="247" t="s">
        <v>109</v>
      </c>
      <c r="U37" s="223">
        <v>1.17</v>
      </c>
      <c r="V37" s="223">
        <f>ROUND(E37*U37,2)</f>
        <v>40.950000000000003</v>
      </c>
      <c r="W37" s="223"/>
      <c r="X37" s="223" t="s">
        <v>167</v>
      </c>
      <c r="Y37" s="223" t="s">
        <v>111</v>
      </c>
      <c r="Z37" s="213"/>
      <c r="AA37" s="213"/>
      <c r="AB37" s="213"/>
      <c r="AC37" s="213"/>
      <c r="AD37" s="213"/>
      <c r="AE37" s="213"/>
      <c r="AF37" s="213"/>
      <c r="AG37" s="213" t="s">
        <v>182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34">
        <v>22</v>
      </c>
      <c r="B38" s="235" t="s">
        <v>210</v>
      </c>
      <c r="C38" s="253" t="s">
        <v>211</v>
      </c>
      <c r="D38" s="236" t="s">
        <v>108</v>
      </c>
      <c r="E38" s="237">
        <v>31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9" t="s">
        <v>71</v>
      </c>
      <c r="S38" s="239" t="s">
        <v>109</v>
      </c>
      <c r="T38" s="240" t="s">
        <v>109</v>
      </c>
      <c r="U38" s="223">
        <v>3.4166699999999999</v>
      </c>
      <c r="V38" s="223">
        <f>ROUND(E38*U38,2)</f>
        <v>105.92</v>
      </c>
      <c r="W38" s="223"/>
      <c r="X38" s="223" t="s">
        <v>167</v>
      </c>
      <c r="Y38" s="223" t="s">
        <v>111</v>
      </c>
      <c r="Z38" s="213"/>
      <c r="AA38" s="213"/>
      <c r="AB38" s="213"/>
      <c r="AC38" s="213"/>
      <c r="AD38" s="213"/>
      <c r="AE38" s="213"/>
      <c r="AF38" s="213"/>
      <c r="AG38" s="213" t="s">
        <v>168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5">
      <c r="A39" s="220"/>
      <c r="B39" s="221"/>
      <c r="C39" s="254" t="s">
        <v>212</v>
      </c>
      <c r="D39" s="248"/>
      <c r="E39" s="248"/>
      <c r="F39" s="248"/>
      <c r="G39" s="248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126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34">
        <v>23</v>
      </c>
      <c r="B40" s="235" t="s">
        <v>213</v>
      </c>
      <c r="C40" s="253" t="s">
        <v>214</v>
      </c>
      <c r="D40" s="236" t="s">
        <v>108</v>
      </c>
      <c r="E40" s="237">
        <v>31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9" t="s">
        <v>71</v>
      </c>
      <c r="S40" s="239" t="s">
        <v>109</v>
      </c>
      <c r="T40" s="240" t="s">
        <v>109</v>
      </c>
      <c r="U40" s="223">
        <v>1.3666700000000001</v>
      </c>
      <c r="V40" s="223">
        <f>ROUND(E40*U40,2)</f>
        <v>42.37</v>
      </c>
      <c r="W40" s="223"/>
      <c r="X40" s="223" t="s">
        <v>167</v>
      </c>
      <c r="Y40" s="223" t="s">
        <v>111</v>
      </c>
      <c r="Z40" s="213"/>
      <c r="AA40" s="213"/>
      <c r="AB40" s="213"/>
      <c r="AC40" s="213"/>
      <c r="AD40" s="213"/>
      <c r="AE40" s="213"/>
      <c r="AF40" s="213"/>
      <c r="AG40" s="213" t="s">
        <v>168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0.5" outlineLevel="2" x14ac:dyDescent="0.25">
      <c r="A41" s="220"/>
      <c r="B41" s="221"/>
      <c r="C41" s="254" t="s">
        <v>215</v>
      </c>
      <c r="D41" s="248"/>
      <c r="E41" s="248"/>
      <c r="F41" s="248"/>
      <c r="G41" s="248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126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49" t="str">
        <f>C41</f>
        <v>Montáž stožárové rozvodnice, montáže kabelu mezi rozvodnicí a vlastním svítidlem včetně jeho ukončení a zapojení v rozvodnici. U stožárů typu Ž je v položce zakalkulováno i zapojení dotykové spojky.</v>
      </c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41">
        <v>24</v>
      </c>
      <c r="B42" s="242" t="s">
        <v>219</v>
      </c>
      <c r="C42" s="252" t="s">
        <v>220</v>
      </c>
      <c r="D42" s="243" t="s">
        <v>131</v>
      </c>
      <c r="E42" s="244">
        <v>7.5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2.0000000000000001E-4</v>
      </c>
      <c r="O42" s="244">
        <f>ROUND(E42*N42,2)</f>
        <v>0</v>
      </c>
      <c r="P42" s="244">
        <v>0</v>
      </c>
      <c r="Q42" s="244">
        <f>ROUND(E42*P42,2)</f>
        <v>0</v>
      </c>
      <c r="R42" s="246" t="s">
        <v>71</v>
      </c>
      <c r="S42" s="246" t="s">
        <v>109</v>
      </c>
      <c r="T42" s="247" t="s">
        <v>109</v>
      </c>
      <c r="U42" s="223">
        <v>4.6670000000000003E-2</v>
      </c>
      <c r="V42" s="223">
        <f>ROUND(E42*U42,2)</f>
        <v>0.35</v>
      </c>
      <c r="W42" s="223"/>
      <c r="X42" s="223" t="s">
        <v>167</v>
      </c>
      <c r="Y42" s="223" t="s">
        <v>111</v>
      </c>
      <c r="Z42" s="213"/>
      <c r="AA42" s="213"/>
      <c r="AB42" s="213"/>
      <c r="AC42" s="213"/>
      <c r="AD42" s="213"/>
      <c r="AE42" s="213"/>
      <c r="AF42" s="213"/>
      <c r="AG42" s="213" t="s">
        <v>182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41">
        <v>25</v>
      </c>
      <c r="B43" s="242" t="s">
        <v>221</v>
      </c>
      <c r="C43" s="252" t="s">
        <v>222</v>
      </c>
      <c r="D43" s="243" t="s">
        <v>131</v>
      </c>
      <c r="E43" s="244">
        <v>246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 t="s">
        <v>71</v>
      </c>
      <c r="S43" s="246" t="s">
        <v>109</v>
      </c>
      <c r="T43" s="247" t="s">
        <v>109</v>
      </c>
      <c r="U43" s="223">
        <v>5.0959999999999998E-2</v>
      </c>
      <c r="V43" s="223">
        <f>ROUND(E43*U43,2)</f>
        <v>12.54</v>
      </c>
      <c r="W43" s="223"/>
      <c r="X43" s="223" t="s">
        <v>167</v>
      </c>
      <c r="Y43" s="223" t="s">
        <v>111</v>
      </c>
      <c r="Z43" s="213"/>
      <c r="AA43" s="213"/>
      <c r="AB43" s="213"/>
      <c r="AC43" s="213"/>
      <c r="AD43" s="213"/>
      <c r="AE43" s="213"/>
      <c r="AF43" s="213"/>
      <c r="AG43" s="213" t="s">
        <v>182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41">
        <v>26</v>
      </c>
      <c r="B44" s="242" t="s">
        <v>231</v>
      </c>
      <c r="C44" s="252" t="s">
        <v>232</v>
      </c>
      <c r="D44" s="243" t="s">
        <v>108</v>
      </c>
      <c r="E44" s="244">
        <v>31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 t="s">
        <v>233</v>
      </c>
      <c r="S44" s="246" t="s">
        <v>109</v>
      </c>
      <c r="T44" s="247" t="s">
        <v>109</v>
      </c>
      <c r="U44" s="223">
        <v>1.81667</v>
      </c>
      <c r="V44" s="223">
        <f>ROUND(E44*U44,2)</f>
        <v>56.32</v>
      </c>
      <c r="W44" s="223"/>
      <c r="X44" s="223" t="s">
        <v>167</v>
      </c>
      <c r="Y44" s="223" t="s">
        <v>111</v>
      </c>
      <c r="Z44" s="213"/>
      <c r="AA44" s="213"/>
      <c r="AB44" s="213"/>
      <c r="AC44" s="213"/>
      <c r="AD44" s="213"/>
      <c r="AE44" s="213"/>
      <c r="AF44" s="213"/>
      <c r="AG44" s="213" t="s">
        <v>168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41">
        <v>27</v>
      </c>
      <c r="B45" s="242" t="s">
        <v>234</v>
      </c>
      <c r="C45" s="252" t="s">
        <v>235</v>
      </c>
      <c r="D45" s="243" t="s">
        <v>131</v>
      </c>
      <c r="E45" s="244">
        <v>15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115</v>
      </c>
      <c r="T45" s="247" t="s">
        <v>116</v>
      </c>
      <c r="U45" s="223">
        <v>0</v>
      </c>
      <c r="V45" s="223">
        <f>ROUND(E45*U45,2)</f>
        <v>0</v>
      </c>
      <c r="W45" s="223"/>
      <c r="X45" s="223" t="s">
        <v>120</v>
      </c>
      <c r="Y45" s="223" t="s">
        <v>111</v>
      </c>
      <c r="Z45" s="213"/>
      <c r="AA45" s="213"/>
      <c r="AB45" s="213"/>
      <c r="AC45" s="213"/>
      <c r="AD45" s="213"/>
      <c r="AE45" s="213"/>
      <c r="AF45" s="213"/>
      <c r="AG45" s="213" t="s">
        <v>121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41">
        <v>28</v>
      </c>
      <c r="B46" s="242" t="s">
        <v>236</v>
      </c>
      <c r="C46" s="252" t="s">
        <v>237</v>
      </c>
      <c r="D46" s="243" t="s">
        <v>238</v>
      </c>
      <c r="E46" s="244">
        <v>17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 t="s">
        <v>239</v>
      </c>
      <c r="S46" s="246" t="s">
        <v>109</v>
      </c>
      <c r="T46" s="247" t="s">
        <v>109</v>
      </c>
      <c r="U46" s="223">
        <v>0</v>
      </c>
      <c r="V46" s="223">
        <f>ROUND(E46*U46,2)</f>
        <v>0</v>
      </c>
      <c r="W46" s="223"/>
      <c r="X46" s="223" t="s">
        <v>240</v>
      </c>
      <c r="Y46" s="223" t="s">
        <v>111</v>
      </c>
      <c r="Z46" s="213"/>
      <c r="AA46" s="213"/>
      <c r="AB46" s="213"/>
      <c r="AC46" s="213"/>
      <c r="AD46" s="213"/>
      <c r="AE46" s="213"/>
      <c r="AF46" s="213"/>
      <c r="AG46" s="213" t="s">
        <v>241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13" x14ac:dyDescent="0.25">
      <c r="A47" s="227" t="s">
        <v>104</v>
      </c>
      <c r="B47" s="228" t="s">
        <v>73</v>
      </c>
      <c r="C47" s="251" t="s">
        <v>74</v>
      </c>
      <c r="D47" s="229"/>
      <c r="E47" s="230"/>
      <c r="F47" s="231"/>
      <c r="G47" s="231">
        <f>SUMIF(AG48:AG55,"&lt;&gt;NOR",G48:G55)</f>
        <v>0</v>
      </c>
      <c r="H47" s="231"/>
      <c r="I47" s="231">
        <f>SUM(I48:I55)</f>
        <v>0</v>
      </c>
      <c r="J47" s="231"/>
      <c r="K47" s="231">
        <f>SUM(K48:K55)</f>
        <v>0</v>
      </c>
      <c r="L47" s="231"/>
      <c r="M47" s="231">
        <f>SUM(M48:M55)</f>
        <v>0</v>
      </c>
      <c r="N47" s="230"/>
      <c r="O47" s="230">
        <f>SUM(O48:O55)</f>
        <v>90.53</v>
      </c>
      <c r="P47" s="230"/>
      <c r="Q47" s="230">
        <f>SUM(Q48:Q55)</f>
        <v>0</v>
      </c>
      <c r="R47" s="231"/>
      <c r="S47" s="231"/>
      <c r="T47" s="232"/>
      <c r="U47" s="226"/>
      <c r="V47" s="226">
        <f>SUM(V48:V55)</f>
        <v>140.26</v>
      </c>
      <c r="W47" s="226"/>
      <c r="X47" s="226"/>
      <c r="Y47" s="226"/>
      <c r="AG47" t="s">
        <v>105</v>
      </c>
    </row>
    <row r="48" spans="1:60" outlineLevel="1" x14ac:dyDescent="0.25">
      <c r="A48" s="234">
        <v>29</v>
      </c>
      <c r="B48" s="235" t="s">
        <v>282</v>
      </c>
      <c r="C48" s="253" t="s">
        <v>283</v>
      </c>
      <c r="D48" s="236" t="s">
        <v>165</v>
      </c>
      <c r="E48" s="237">
        <v>19.295999999999999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9"/>
      <c r="S48" s="239" t="s">
        <v>109</v>
      </c>
      <c r="T48" s="240" t="s">
        <v>109</v>
      </c>
      <c r="U48" s="223">
        <v>3.44</v>
      </c>
      <c r="V48" s="223">
        <f>ROUND(E48*U48,2)</f>
        <v>66.38</v>
      </c>
      <c r="W48" s="223"/>
      <c r="X48" s="223" t="s">
        <v>167</v>
      </c>
      <c r="Y48" s="223" t="s">
        <v>111</v>
      </c>
      <c r="Z48" s="213"/>
      <c r="AA48" s="213"/>
      <c r="AB48" s="213"/>
      <c r="AC48" s="213"/>
      <c r="AD48" s="213"/>
      <c r="AE48" s="213"/>
      <c r="AF48" s="213"/>
      <c r="AG48" s="213" t="s">
        <v>182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5">
      <c r="A49" s="220"/>
      <c r="B49" s="221"/>
      <c r="C49" s="255" t="s">
        <v>406</v>
      </c>
      <c r="D49" s="224"/>
      <c r="E49" s="225">
        <v>9.5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170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3" x14ac:dyDescent="0.25">
      <c r="A50" s="220"/>
      <c r="B50" s="221"/>
      <c r="C50" s="255" t="s">
        <v>407</v>
      </c>
      <c r="D50" s="224"/>
      <c r="E50" s="225">
        <v>9.7899999999999991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170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41">
        <v>30</v>
      </c>
      <c r="B51" s="242" t="s">
        <v>285</v>
      </c>
      <c r="C51" s="252" t="s">
        <v>286</v>
      </c>
      <c r="D51" s="243" t="s">
        <v>108</v>
      </c>
      <c r="E51" s="244">
        <v>9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1.3640300000000001</v>
      </c>
      <c r="O51" s="244">
        <f>ROUND(E51*N51,2)</f>
        <v>12.28</v>
      </c>
      <c r="P51" s="244">
        <v>0</v>
      </c>
      <c r="Q51" s="244">
        <f>ROUND(E51*P51,2)</f>
        <v>0</v>
      </c>
      <c r="R51" s="246"/>
      <c r="S51" s="246" t="s">
        <v>109</v>
      </c>
      <c r="T51" s="247" t="s">
        <v>109</v>
      </c>
      <c r="U51" s="223">
        <v>2.383</v>
      </c>
      <c r="V51" s="223">
        <f>ROUND(E51*U51,2)</f>
        <v>21.45</v>
      </c>
      <c r="W51" s="223"/>
      <c r="X51" s="223" t="s">
        <v>167</v>
      </c>
      <c r="Y51" s="223" t="s">
        <v>111</v>
      </c>
      <c r="Z51" s="213"/>
      <c r="AA51" s="213"/>
      <c r="AB51" s="213"/>
      <c r="AC51" s="213"/>
      <c r="AD51" s="213"/>
      <c r="AE51" s="213"/>
      <c r="AF51" s="213"/>
      <c r="AG51" s="213" t="s">
        <v>182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41">
        <v>31</v>
      </c>
      <c r="B52" s="242" t="s">
        <v>285</v>
      </c>
      <c r="C52" s="252" t="s">
        <v>286</v>
      </c>
      <c r="D52" s="243" t="s">
        <v>108</v>
      </c>
      <c r="E52" s="244">
        <v>22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1.3640300000000001</v>
      </c>
      <c r="O52" s="244">
        <f>ROUND(E52*N52,2)</f>
        <v>30.01</v>
      </c>
      <c r="P52" s="244">
        <v>0</v>
      </c>
      <c r="Q52" s="244">
        <f>ROUND(E52*P52,2)</f>
        <v>0</v>
      </c>
      <c r="R52" s="246"/>
      <c r="S52" s="246" t="s">
        <v>109</v>
      </c>
      <c r="T52" s="247" t="s">
        <v>109</v>
      </c>
      <c r="U52" s="223">
        <v>2.383</v>
      </c>
      <c r="V52" s="223">
        <f>ROUND(E52*U52,2)</f>
        <v>52.43</v>
      </c>
      <c r="W52" s="223"/>
      <c r="X52" s="223" t="s">
        <v>167</v>
      </c>
      <c r="Y52" s="223" t="s">
        <v>111</v>
      </c>
      <c r="Z52" s="213"/>
      <c r="AA52" s="213"/>
      <c r="AB52" s="213"/>
      <c r="AC52" s="213"/>
      <c r="AD52" s="213"/>
      <c r="AE52" s="213"/>
      <c r="AF52" s="213"/>
      <c r="AG52" s="213" t="s">
        <v>182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34">
        <v>32</v>
      </c>
      <c r="B53" s="235" t="s">
        <v>361</v>
      </c>
      <c r="C53" s="253" t="s">
        <v>362</v>
      </c>
      <c r="D53" s="236" t="s">
        <v>165</v>
      </c>
      <c r="E53" s="237">
        <v>19.295999999999999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7">
        <v>2.5</v>
      </c>
      <c r="O53" s="237">
        <f>ROUND(E53*N53,2)</f>
        <v>48.24</v>
      </c>
      <c r="P53" s="237">
        <v>0</v>
      </c>
      <c r="Q53" s="237">
        <f>ROUND(E53*P53,2)</f>
        <v>0</v>
      </c>
      <c r="R53" s="239" t="s">
        <v>124</v>
      </c>
      <c r="S53" s="239" t="s">
        <v>109</v>
      </c>
      <c r="T53" s="240" t="s">
        <v>109</v>
      </c>
      <c r="U53" s="223">
        <v>0</v>
      </c>
      <c r="V53" s="223">
        <f>ROUND(E53*U53,2)</f>
        <v>0</v>
      </c>
      <c r="W53" s="223"/>
      <c r="X53" s="223" t="s">
        <v>120</v>
      </c>
      <c r="Y53" s="223" t="s">
        <v>111</v>
      </c>
      <c r="Z53" s="213"/>
      <c r="AA53" s="213"/>
      <c r="AB53" s="213"/>
      <c r="AC53" s="213"/>
      <c r="AD53" s="213"/>
      <c r="AE53" s="213"/>
      <c r="AF53" s="213"/>
      <c r="AG53" s="213" t="s">
        <v>121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55" t="s">
        <v>406</v>
      </c>
      <c r="D54" s="224"/>
      <c r="E54" s="225">
        <v>9.5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170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5">
      <c r="A55" s="220"/>
      <c r="B55" s="221"/>
      <c r="C55" s="255" t="s">
        <v>407</v>
      </c>
      <c r="D55" s="224"/>
      <c r="E55" s="225">
        <v>9.7899999999999991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170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13" x14ac:dyDescent="0.25">
      <c r="A56" s="227" t="s">
        <v>104</v>
      </c>
      <c r="B56" s="228" t="s">
        <v>76</v>
      </c>
      <c r="C56" s="251" t="s">
        <v>28</v>
      </c>
      <c r="D56" s="229"/>
      <c r="E56" s="230"/>
      <c r="F56" s="231"/>
      <c r="G56" s="231">
        <f>SUMIF(AG57:AG58,"&lt;&gt;NOR",G57:G58)</f>
        <v>0</v>
      </c>
      <c r="H56" s="231"/>
      <c r="I56" s="231">
        <f>SUM(I57:I58)</f>
        <v>0</v>
      </c>
      <c r="J56" s="231"/>
      <c r="K56" s="231">
        <f>SUM(K57:K58)</f>
        <v>0</v>
      </c>
      <c r="L56" s="231"/>
      <c r="M56" s="231">
        <f>SUM(M57:M58)</f>
        <v>0</v>
      </c>
      <c r="N56" s="230"/>
      <c r="O56" s="230">
        <f>SUM(O57:O58)</f>
        <v>0</v>
      </c>
      <c r="P56" s="230"/>
      <c r="Q56" s="230">
        <f>SUM(Q57:Q58)</f>
        <v>0</v>
      </c>
      <c r="R56" s="231"/>
      <c r="S56" s="231"/>
      <c r="T56" s="232"/>
      <c r="U56" s="226"/>
      <c r="V56" s="226">
        <f>SUM(V57:V58)</f>
        <v>0</v>
      </c>
      <c r="W56" s="226"/>
      <c r="X56" s="226"/>
      <c r="Y56" s="226"/>
      <c r="AG56" t="s">
        <v>105</v>
      </c>
    </row>
    <row r="57" spans="1:60" outlineLevel="1" x14ac:dyDescent="0.25">
      <c r="A57" s="241">
        <v>33</v>
      </c>
      <c r="B57" s="242" t="s">
        <v>408</v>
      </c>
      <c r="C57" s="252" t="s">
        <v>409</v>
      </c>
      <c r="D57" s="243" t="s">
        <v>365</v>
      </c>
      <c r="E57" s="244">
        <v>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6"/>
      <c r="S57" s="246" t="s">
        <v>115</v>
      </c>
      <c r="T57" s="247" t="s">
        <v>410</v>
      </c>
      <c r="U57" s="223">
        <v>0</v>
      </c>
      <c r="V57" s="223">
        <f>ROUND(E57*U57,2)</f>
        <v>0</v>
      </c>
      <c r="W57" s="223"/>
      <c r="X57" s="223" t="s">
        <v>366</v>
      </c>
      <c r="Y57" s="223" t="s">
        <v>111</v>
      </c>
      <c r="Z57" s="213"/>
      <c r="AA57" s="213"/>
      <c r="AB57" s="213"/>
      <c r="AC57" s="213"/>
      <c r="AD57" s="213"/>
      <c r="AE57" s="213"/>
      <c r="AF57" s="213"/>
      <c r="AG57" s="213" t="s">
        <v>367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34">
        <v>34</v>
      </c>
      <c r="B58" s="235" t="s">
        <v>411</v>
      </c>
      <c r="C58" s="253" t="s">
        <v>412</v>
      </c>
      <c r="D58" s="236" t="s">
        <v>365</v>
      </c>
      <c r="E58" s="237">
        <v>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9"/>
      <c r="S58" s="239" t="s">
        <v>109</v>
      </c>
      <c r="T58" s="240" t="s">
        <v>116</v>
      </c>
      <c r="U58" s="223">
        <v>0</v>
      </c>
      <c r="V58" s="223">
        <f>ROUND(E58*U58,2)</f>
        <v>0</v>
      </c>
      <c r="W58" s="223"/>
      <c r="X58" s="223" t="s">
        <v>366</v>
      </c>
      <c r="Y58" s="223" t="s">
        <v>111</v>
      </c>
      <c r="Z58" s="213"/>
      <c r="AA58" s="213"/>
      <c r="AB58" s="213"/>
      <c r="AC58" s="213"/>
      <c r="AD58" s="213"/>
      <c r="AE58" s="213"/>
      <c r="AF58" s="213"/>
      <c r="AG58" s="213" t="s">
        <v>367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5">
      <c r="A59" s="3"/>
      <c r="B59" s="4"/>
      <c r="C59" s="257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v>15</v>
      </c>
      <c r="AF59">
        <v>21</v>
      </c>
      <c r="AG59" t="s">
        <v>90</v>
      </c>
    </row>
    <row r="60" spans="1:60" ht="13" x14ac:dyDescent="0.25">
      <c r="A60" s="216"/>
      <c r="B60" s="217" t="s">
        <v>29</v>
      </c>
      <c r="C60" s="258"/>
      <c r="D60" s="218"/>
      <c r="E60" s="219"/>
      <c r="F60" s="219"/>
      <c r="G60" s="233">
        <f>G8+G26+G33+G36+G47+G56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f>SUMIF(L7:L58,AE59,G7:G58)</f>
        <v>0</v>
      </c>
      <c r="AF60">
        <f>SUMIF(L7:L58,AF59,G7:G58)</f>
        <v>0</v>
      </c>
      <c r="AG60" t="s">
        <v>375</v>
      </c>
    </row>
    <row r="61" spans="1:60" x14ac:dyDescent="0.25">
      <c r="C61" s="259"/>
      <c r="D61" s="10"/>
      <c r="AG61" t="s">
        <v>376</v>
      </c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ezz4NyUxb9NvxCPmLGLm9CenJUKsSU6nxhp6eURxNxQhgvp0smSxD9V+IS3MvbjLdnHt1FqVTzvUPEiq5mkVrw==" saltValue="zDW7VQMWrBVP5NpZvBbF2Q==" spinCount="100000" sheet="1" formatRows="0"/>
  <mergeCells count="9">
    <mergeCell ref="C28:G28"/>
    <mergeCell ref="C39:G39"/>
    <mergeCell ref="C41:G41"/>
    <mergeCell ref="A1:G1"/>
    <mergeCell ref="C2:G2"/>
    <mergeCell ref="C3:G3"/>
    <mergeCell ref="C4:G4"/>
    <mergeCell ref="C10:G10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oadresa</vt:lpstr>
      <vt:lpstr>Stavba!Objednatel</vt:lpstr>
      <vt:lpstr>Stavba!Objekt</vt:lpstr>
      <vt:lpstr>'01 1 Pol'!Oblast_tisku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PDEP s.r.o.</dc:creator>
  <cp:lastModifiedBy>PDEP s.r.o.</cp:lastModifiedBy>
  <cp:lastPrinted>2019-03-19T12:27:02Z</cp:lastPrinted>
  <dcterms:created xsi:type="dcterms:W3CDTF">2009-04-08T07:15:50Z</dcterms:created>
  <dcterms:modified xsi:type="dcterms:W3CDTF">2024-03-15T14:09:58Z</dcterms:modified>
</cp:coreProperties>
</file>